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te Grabić\Desktop\Primorski Dolac\Financijski izvještaji\Financ izvj za 2024\"/>
    </mc:Choice>
  </mc:AlternateContent>
  <xr:revisionPtr revIDLastSave="0" documentId="13_ncr:1_{0A2567F1-4BA2-4393-91A0-94D3D444D5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8" l="1"/>
  <c r="D103" i="8"/>
  <c r="D89" i="8"/>
  <c r="D88" i="8"/>
  <c r="D87" i="8"/>
  <c r="D64" i="8"/>
  <c r="D59" i="8"/>
  <c r="D58" i="8"/>
  <c r="D57" i="8"/>
  <c r="D56" i="8"/>
  <c r="D35" i="8"/>
  <c r="D29" i="8"/>
  <c r="D28" i="8"/>
  <c r="D27" i="8"/>
  <c r="D17" i="8"/>
  <c r="D16" i="8"/>
  <c r="D11" i="8"/>
  <c r="D10" i="8"/>
  <c r="D9" i="8"/>
  <c r="E288" i="5"/>
  <c r="E287" i="5"/>
  <c r="E271" i="5"/>
  <c r="E269" i="5"/>
  <c r="E268" i="5"/>
  <c r="E264" i="5"/>
  <c r="E255" i="5"/>
  <c r="E252" i="5"/>
  <c r="E251" i="5"/>
  <c r="E250" i="5" s="1"/>
  <c r="E240" i="5"/>
  <c r="E239" i="5" s="1"/>
  <c r="E188" i="5"/>
  <c r="E183" i="5"/>
  <c r="E179" i="5"/>
  <c r="E178" i="5"/>
  <c r="E163" i="5"/>
  <c r="E159" i="5"/>
  <c r="E86" i="5"/>
  <c r="E84" i="5"/>
  <c r="E76" i="5"/>
  <c r="E72" i="5"/>
  <c r="E55" i="5"/>
  <c r="E54" i="5"/>
  <c r="E28" i="5"/>
  <c r="E26" i="5"/>
  <c r="E22" i="5"/>
  <c r="E21" i="5"/>
  <c r="E20" i="5"/>
  <c r="E410" i="4"/>
  <c r="E294" i="4"/>
  <c r="E293" i="4"/>
  <c r="E718" i="4"/>
  <c r="E651" i="4"/>
  <c r="E650" i="4"/>
  <c r="E649" i="4"/>
  <c r="F649" i="4" s="1"/>
  <c r="L1448" i="9"/>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F301" i="9"/>
  <c r="H300" i="9"/>
  <c r="G300" i="9"/>
  <c r="F300" i="9"/>
  <c r="H299" i="9"/>
  <c r="G299" i="9"/>
  <c r="E299" i="9" s="1"/>
  <c r="F299" i="9"/>
  <c r="H298" i="9"/>
  <c r="G298" i="9"/>
  <c r="F298" i="9"/>
  <c r="H297" i="9"/>
  <c r="E297" i="9" s="1"/>
  <c r="B297" i="9" s="1"/>
  <c r="G297" i="9"/>
  <c r="F297" i="9"/>
  <c r="H296" i="9"/>
  <c r="G296" i="9"/>
  <c r="F296" i="9"/>
  <c r="H295" i="9"/>
  <c r="G295" i="9"/>
  <c r="E295" i="9" s="1"/>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M263" i="9"/>
  <c r="L263" i="9"/>
  <c r="F263" i="9" s="1"/>
  <c r="B263" i="9" s="1"/>
  <c r="E263" i="9"/>
  <c r="M262" i="9"/>
  <c r="L262" i="9"/>
  <c r="F262" i="9" s="1"/>
  <c r="E262" i="9"/>
  <c r="B262" i="9"/>
  <c r="M261" i="9"/>
  <c r="L261" i="9"/>
  <c r="F261" i="9"/>
  <c r="E261" i="9"/>
  <c r="B261" i="9" s="1"/>
  <c r="M260" i="9"/>
  <c r="L260" i="9"/>
  <c r="F260" i="9"/>
  <c r="E260" i="9"/>
  <c r="B260" i="9" s="1"/>
  <c r="M259" i="9"/>
  <c r="L259" i="9"/>
  <c r="F259" i="9" s="1"/>
  <c r="B259" i="9" s="1"/>
  <c r="E259" i="9"/>
  <c r="M258" i="9"/>
  <c r="L258" i="9"/>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L246" i="9"/>
  <c r="E246" i="9"/>
  <c r="B246" i="9"/>
  <c r="M245" i="9"/>
  <c r="L245" i="9"/>
  <c r="F245" i="9"/>
  <c r="E245" i="9"/>
  <c r="B245" i="9" s="1"/>
  <c r="M244" i="9"/>
  <c r="L244" i="9"/>
  <c r="F244" i="9"/>
  <c r="B244" i="9" s="1"/>
  <c r="E244" i="9"/>
  <c r="M243" i="9"/>
  <c r="L243" i="9"/>
  <c r="F243" i="9" s="1"/>
  <c r="B243" i="9" s="1"/>
  <c r="E243" i="9"/>
  <c r="M242" i="9"/>
  <c r="F242" i="9" s="1"/>
  <c r="L242" i="9"/>
  <c r="E242" i="9"/>
  <c r="B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L234" i="9"/>
  <c r="F234" i="9" s="1"/>
  <c r="B234" i="9" s="1"/>
  <c r="E234" i="9"/>
  <c r="M233" i="9"/>
  <c r="L233" i="9"/>
  <c r="F233" i="9"/>
  <c r="E233" i="9"/>
  <c r="B233" i="9" s="1"/>
  <c r="M232" i="9"/>
  <c r="L232" i="9"/>
  <c r="F232" i="9"/>
  <c r="B232" i="9" s="1"/>
  <c r="E232" i="9"/>
  <c r="M231" i="9"/>
  <c r="L231" i="9"/>
  <c r="F231" i="9" s="1"/>
  <c r="B231" i="9" s="1"/>
  <c r="E231" i="9"/>
  <c r="M230" i="9"/>
  <c r="F230" i="9" s="1"/>
  <c r="L230" i="9"/>
  <c r="E230" i="9"/>
  <c r="B230" i="9"/>
  <c r="M229" i="9"/>
  <c r="L229" i="9"/>
  <c r="F229" i="9"/>
  <c r="E229" i="9"/>
  <c r="B229" i="9" s="1"/>
  <c r="M228" i="9"/>
  <c r="L228" i="9"/>
  <c r="F228" i="9"/>
  <c r="B228" i="9" s="1"/>
  <c r="E228" i="9"/>
  <c r="M227" i="9"/>
  <c r="L227" i="9"/>
  <c r="F227" i="9" s="1"/>
  <c r="B227" i="9" s="1"/>
  <c r="E227" i="9"/>
  <c r="M226" i="9"/>
  <c r="L226" i="9"/>
  <c r="E226" i="9"/>
  <c r="M225" i="9"/>
  <c r="L225" i="9"/>
  <c r="F225" i="9"/>
  <c r="E225" i="9"/>
  <c r="B225" i="9" s="1"/>
  <c r="M224" i="9"/>
  <c r="L224" i="9"/>
  <c r="F224" i="9"/>
  <c r="B224" i="9" s="1"/>
  <c r="E224" i="9"/>
  <c r="M223" i="9"/>
  <c r="L223" i="9"/>
  <c r="F223" i="9" s="1"/>
  <c r="B223" i="9" s="1"/>
  <c r="E223" i="9"/>
  <c r="M222" i="9"/>
  <c r="L222" i="9"/>
  <c r="F222" i="9" s="1"/>
  <c r="B222" i="9" s="1"/>
  <c r="E222" i="9"/>
  <c r="M221" i="9"/>
  <c r="F221" i="9" s="1"/>
  <c r="L221" i="9"/>
  <c r="E221" i="9"/>
  <c r="M220" i="9"/>
  <c r="F220" i="9" s="1"/>
  <c r="B220" i="9" s="1"/>
  <c r="L220" i="9"/>
  <c r="E220" i="9"/>
  <c r="M219" i="9"/>
  <c r="L219" i="9"/>
  <c r="E219" i="9"/>
  <c r="M218" i="9"/>
  <c r="L218" i="9"/>
  <c r="F218" i="9" s="1"/>
  <c r="B218" i="9" s="1"/>
  <c r="E218" i="9"/>
  <c r="M217" i="9"/>
  <c r="L217" i="9"/>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G150" i="9"/>
  <c r="F150" i="9"/>
  <c r="B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G143"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G82" i="9"/>
  <c r="F82" i="9"/>
  <c r="B82" i="9"/>
  <c r="H81" i="9"/>
  <c r="G81" i="9"/>
  <c r="F81" i="9"/>
  <c r="E81" i="9"/>
  <c r="B81" i="9" s="1"/>
  <c r="H80" i="9"/>
  <c r="G80" i="9"/>
  <c r="F80" i="9"/>
  <c r="H79" i="9"/>
  <c r="G79" i="9"/>
  <c r="F79" i="9"/>
  <c r="E79" i="9"/>
  <c r="B79" i="9" s="1"/>
  <c r="H78" i="9"/>
  <c r="G78" i="9"/>
  <c r="F78" i="9"/>
  <c r="E78" i="9"/>
  <c r="H77" i="9"/>
  <c r="G77" i="9"/>
  <c r="E77" i="9" s="1"/>
  <c r="F77" i="9"/>
  <c r="H76" i="9"/>
  <c r="G76" i="9"/>
  <c r="E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F69" i="9"/>
  <c r="H68" i="9"/>
  <c r="G68" i="9"/>
  <c r="F68" i="9"/>
  <c r="H67" i="9"/>
  <c r="G67" i="9"/>
  <c r="E67" i="9" s="1"/>
  <c r="B67" i="9" s="1"/>
  <c r="F67" i="9"/>
  <c r="H66" i="9"/>
  <c r="E66" i="9" s="1"/>
  <c r="G66" i="9"/>
  <c r="F66" i="9"/>
  <c r="B66" i="9"/>
  <c r="H65" i="9"/>
  <c r="G65" i="9"/>
  <c r="F65" i="9"/>
  <c r="E65" i="9"/>
  <c r="B65" i="9" s="1"/>
  <c r="H64" i="9"/>
  <c r="G64" i="9"/>
  <c r="F64" i="9"/>
  <c r="H63" i="9"/>
  <c r="G63" i="9"/>
  <c r="F63" i="9"/>
  <c r="E63" i="9"/>
  <c r="B63" i="9" s="1"/>
  <c r="H62" i="9"/>
  <c r="G62" i="9"/>
  <c r="F62" i="9"/>
  <c r="E62" i="9"/>
  <c r="H61" i="9"/>
  <c r="G61" i="9"/>
  <c r="E61" i="9" s="1"/>
  <c r="F61" i="9"/>
  <c r="H60" i="9"/>
  <c r="G60" i="9"/>
  <c r="E60" i="9" s="1"/>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F22" i="9"/>
  <c r="F21" i="9"/>
  <c r="F4" i="9"/>
  <c r="O3" i="9"/>
  <c r="G275" i="9" s="1"/>
  <c r="I3" i="9"/>
  <c r="G191" i="9" s="1"/>
  <c r="E191" i="9" s="1"/>
  <c r="B191" i="9" s="1"/>
  <c r="H3" i="9"/>
  <c r="G3" i="9"/>
  <c r="D101" i="8"/>
  <c r="D95" i="8"/>
  <c r="D90" i="8"/>
  <c r="D85" i="8"/>
  <c r="C1560" i="1" s="1"/>
  <c r="D80" i="8"/>
  <c r="D75" i="8"/>
  <c r="D70" i="8"/>
  <c r="D65" i="8"/>
  <c r="D60" i="8"/>
  <c r="C1535" i="1" s="1"/>
  <c r="D55" i="8"/>
  <c r="C1530" i="1" s="1"/>
  <c r="D50" i="8"/>
  <c r="D44" i="8"/>
  <c r="D36" i="8"/>
  <c r="C1511" i="1" s="1"/>
  <c r="D26" i="8"/>
  <c r="D18" i="8"/>
  <c r="D8" i="8"/>
  <c r="C1483" i="1" s="1"/>
  <c r="H1483" i="1" s="1"/>
  <c r="E44" i="7"/>
  <c r="D44" i="7"/>
  <c r="E39" i="7"/>
  <c r="D39" i="7"/>
  <c r="E38" i="7"/>
  <c r="D38" i="7"/>
  <c r="E30" i="7"/>
  <c r="D30" i="7"/>
  <c r="E23" i="7"/>
  <c r="E22" i="7" s="1"/>
  <c r="D23" i="7"/>
  <c r="D22" i="7" s="1"/>
  <c r="E14" i="7"/>
  <c r="D14" i="7"/>
  <c r="C1445" i="1" s="1"/>
  <c r="E7" i="7"/>
  <c r="D7" i="7"/>
  <c r="E6"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D250" i="5"/>
  <c r="F249" i="5"/>
  <c r="F248" i="5"/>
  <c r="F247" i="5"/>
  <c r="E246" i="5"/>
  <c r="D246" i="5"/>
  <c r="C1223" i="1" s="1"/>
  <c r="F244" i="5"/>
  <c r="F243" i="5"/>
  <c r="E242" i="5"/>
  <c r="D1219" i="1" s="1"/>
  <c r="D242" i="5"/>
  <c r="F242" i="5" s="1"/>
  <c r="F241" i="5"/>
  <c r="F240"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157" i="1" s="1"/>
  <c r="D180" i="5"/>
  <c r="F179" i="5"/>
  <c r="F178" i="5"/>
  <c r="E177" i="5"/>
  <c r="D1154" i="1" s="1"/>
  <c r="H1154" i="1"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c r="F77" i="5"/>
  <c r="F76" i="5"/>
  <c r="F75" i="5"/>
  <c r="F74" i="5"/>
  <c r="F73" i="5"/>
  <c r="F72" i="5"/>
  <c r="F71" i="5"/>
  <c r="E70" i="5"/>
  <c r="F70" i="5" s="1"/>
  <c r="D70" i="5"/>
  <c r="D69" i="5" s="1"/>
  <c r="E69" i="5"/>
  <c r="D1047" i="1" s="1"/>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1023" i="1" s="1"/>
  <c r="H1023" i="1" s="1"/>
  <c r="D45" i="5"/>
  <c r="F44" i="5"/>
  <c r="F43" i="5"/>
  <c r="F42" i="5"/>
  <c r="E41" i="5"/>
  <c r="F41" i="5" s="1"/>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51" i="4"/>
  <c r="F650" i="4"/>
  <c r="F647" i="4"/>
  <c r="F638" i="4"/>
  <c r="F637" i="4"/>
  <c r="F634" i="4"/>
  <c r="F633" i="4"/>
  <c r="F632" i="4"/>
  <c r="E632" i="4"/>
  <c r="D632" i="4"/>
  <c r="F631" i="4"/>
  <c r="F630" i="4"/>
  <c r="E629" i="4"/>
  <c r="D629" i="4"/>
  <c r="F629" i="4" s="1"/>
  <c r="F628" i="4"/>
  <c r="F627" i="4"/>
  <c r="E626" i="4"/>
  <c r="E625" i="4" s="1"/>
  <c r="D619" i="1"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G188" i="9" s="1"/>
  <c r="E188" i="9" s="1"/>
  <c r="B188" i="9" s="1"/>
  <c r="F465" i="4"/>
  <c r="F464" i="4"/>
  <c r="F463" i="4"/>
  <c r="E463" i="4"/>
  <c r="G180" i="9" s="1"/>
  <c r="E180" i="9" s="1"/>
  <c r="B180" i="9" s="1"/>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E418" i="4"/>
  <c r="D418" i="4"/>
  <c r="F418" i="4" s="1"/>
  <c r="E417" i="4"/>
  <c r="D412" i="1" s="1"/>
  <c r="D417" i="4"/>
  <c r="E416" i="4"/>
  <c r="D411" i="1" s="1"/>
  <c r="G411"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F356" i="4"/>
  <c r="E356" i="4"/>
  <c r="E351" i="4" s="1"/>
  <c r="D356" i="4"/>
  <c r="F355" i="4"/>
  <c r="F354" i="4"/>
  <c r="F353" i="4"/>
  <c r="E352" i="4"/>
  <c r="D352" i="4"/>
  <c r="C347" i="1" s="1"/>
  <c r="F349" i="4"/>
  <c r="F348" i="4"/>
  <c r="E348" i="4"/>
  <c r="D348" i="4"/>
  <c r="F347" i="4"/>
  <c r="F346" i="4"/>
  <c r="F345" i="4"/>
  <c r="E345" i="4"/>
  <c r="D345" i="4"/>
  <c r="F344" i="4"/>
  <c r="E344" i="4"/>
  <c r="D344"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E311" i="4"/>
  <c r="D306" i="1" s="1"/>
  <c r="F310" i="4"/>
  <c r="F309" i="4"/>
  <c r="F308" i="4"/>
  <c r="F307" i="4"/>
  <c r="F306" i="4"/>
  <c r="F305" i="4"/>
  <c r="F304" i="4"/>
  <c r="E304" i="4"/>
  <c r="E299" i="4" s="1"/>
  <c r="D294" i="1"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E252" i="4" s="1"/>
  <c r="D248" i="1" s="1"/>
  <c r="H248" i="1"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E196" i="4" s="1"/>
  <c r="D192" i="1" s="1"/>
  <c r="D202" i="4"/>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D163" i="4"/>
  <c r="C159" i="1" s="1"/>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F128" i="4" s="1"/>
  <c r="D128" i="4"/>
  <c r="F127" i="4"/>
  <c r="F126" i="4"/>
  <c r="F125" i="4"/>
  <c r="E125" i="4"/>
  <c r="D125" i="4"/>
  <c r="D124" i="4" s="1"/>
  <c r="E124" i="4"/>
  <c r="F124" i="4" s="1"/>
  <c r="F123" i="4"/>
  <c r="F122" i="4"/>
  <c r="F121" i="4"/>
  <c r="E120" i="4"/>
  <c r="E106" i="4" s="1"/>
  <c r="D102" i="1" s="1"/>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F68" i="4"/>
  <c r="E68" i="4"/>
  <c r="D64" i="1" s="1"/>
  <c r="D68" i="4"/>
  <c r="F67" i="4"/>
  <c r="F66" i="4"/>
  <c r="F65" i="4"/>
  <c r="E65" i="4"/>
  <c r="D65" i="4"/>
  <c r="F64" i="4"/>
  <c r="F63" i="4"/>
  <c r="E62" i="4"/>
  <c r="D62" i="4"/>
  <c r="F61" i="4"/>
  <c r="F60" i="4"/>
  <c r="F59" i="4"/>
  <c r="E59" i="4"/>
  <c r="D59" i="4"/>
  <c r="F58" i="4"/>
  <c r="F57" i="4"/>
  <c r="F56" i="4"/>
  <c r="F55" i="4"/>
  <c r="E54" i="4"/>
  <c r="D50" i="1" s="1"/>
  <c r="D54" i="4"/>
  <c r="F53" i="4"/>
  <c r="F52" i="4"/>
  <c r="F51" i="4"/>
  <c r="E51" i="4"/>
  <c r="D51" i="4"/>
  <c r="F49" i="4"/>
  <c r="F48" i="4"/>
  <c r="F47" i="4"/>
  <c r="F46" i="4"/>
  <c r="F45" i="4"/>
  <c r="E45" i="4"/>
  <c r="D45" i="4"/>
  <c r="D44" i="4" s="1"/>
  <c r="F44" i="4"/>
  <c r="E44" i="4"/>
  <c r="D40" i="1" s="1"/>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7" i="4"/>
  <c r="C13" i="1" s="1"/>
  <c r="F16" i="4"/>
  <c r="F15" i="4"/>
  <c r="F14" i="4"/>
  <c r="F13" i="4"/>
  <c r="F12" i="4"/>
  <c r="F11" i="4"/>
  <c r="F10" i="4"/>
  <c r="F9" i="4"/>
  <c r="F8" i="4"/>
  <c r="E8" i="4"/>
  <c r="G176" i="9" s="1"/>
  <c r="E176" i="9" s="1"/>
  <c r="B176" i="9" s="1"/>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H1576" i="1"/>
  <c r="G1576" i="1"/>
  <c r="C1576" i="1"/>
  <c r="C1575" i="1"/>
  <c r="C1574" i="1"/>
  <c r="H1574" i="1" s="1"/>
  <c r="C1573" i="1"/>
  <c r="H1572" i="1"/>
  <c r="G1572" i="1"/>
  <c r="C1572" i="1"/>
  <c r="H1571" i="1"/>
  <c r="G1571" i="1"/>
  <c r="C1571" i="1"/>
  <c r="C1570" i="1"/>
  <c r="H1569" i="1"/>
  <c r="C1569" i="1"/>
  <c r="G1569" i="1" s="1"/>
  <c r="C1568" i="1"/>
  <c r="H1568" i="1" s="1"/>
  <c r="C1567" i="1"/>
  <c r="C1566" i="1"/>
  <c r="H1566" i="1" s="1"/>
  <c r="C1565" i="1"/>
  <c r="C1564" i="1"/>
  <c r="H1564" i="1" s="1"/>
  <c r="H1563" i="1"/>
  <c r="G1563" i="1"/>
  <c r="C1563" i="1"/>
  <c r="C1562" i="1"/>
  <c r="C1561" i="1"/>
  <c r="G1561" i="1" s="1"/>
  <c r="C1559" i="1"/>
  <c r="G1558" i="1"/>
  <c r="C1558" i="1"/>
  <c r="H1558" i="1" s="1"/>
  <c r="C1557" i="1"/>
  <c r="H1556" i="1"/>
  <c r="G1556" i="1"/>
  <c r="C1556" i="1"/>
  <c r="C1555" i="1"/>
  <c r="H1555" i="1" s="1"/>
  <c r="C1554" i="1"/>
  <c r="C1553" i="1"/>
  <c r="G1553" i="1" s="1"/>
  <c r="H1552" i="1"/>
  <c r="G1552" i="1"/>
  <c r="C1552" i="1"/>
  <c r="C1551"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C1539" i="1"/>
  <c r="H1539" i="1" s="1"/>
  <c r="C1538" i="1"/>
  <c r="H1537" i="1"/>
  <c r="C1537" i="1"/>
  <c r="G1537" i="1" s="1"/>
  <c r="C1536" i="1"/>
  <c r="H1536" i="1" s="1"/>
  <c r="C1534" i="1"/>
  <c r="H1534" i="1" s="1"/>
  <c r="C1533" i="1"/>
  <c r="C1532" i="1"/>
  <c r="G1532" i="1" s="1"/>
  <c r="C1531" i="1"/>
  <c r="H1531" i="1" s="1"/>
  <c r="C1529" i="1"/>
  <c r="C1528" i="1"/>
  <c r="G1528" i="1" s="1"/>
  <c r="H1527" i="1"/>
  <c r="G1527" i="1"/>
  <c r="C1527" i="1"/>
  <c r="C1526" i="1"/>
  <c r="C1525" i="1"/>
  <c r="H1523" i="1"/>
  <c r="G1523" i="1"/>
  <c r="C1523" i="1"/>
  <c r="C1522" i="1"/>
  <c r="C1521" i="1"/>
  <c r="H1520" i="1"/>
  <c r="C1520" i="1"/>
  <c r="G1520" i="1" s="1"/>
  <c r="H1519" i="1"/>
  <c r="G1519" i="1"/>
  <c r="C1519" i="1"/>
  <c r="H1516" i="1"/>
  <c r="C1516" i="1"/>
  <c r="G1516" i="1" s="1"/>
  <c r="C1515" i="1"/>
  <c r="G1515" i="1" s="1"/>
  <c r="C1514" i="1"/>
  <c r="C1513" i="1"/>
  <c r="H1512" i="1"/>
  <c r="C1512" i="1"/>
  <c r="G1512" i="1" s="1"/>
  <c r="C1510" i="1"/>
  <c r="C1509" i="1"/>
  <c r="C1508" i="1"/>
  <c r="G1508" i="1" s="1"/>
  <c r="H1507" i="1"/>
  <c r="G1507" i="1"/>
  <c r="C1507" i="1"/>
  <c r="C1506" i="1"/>
  <c r="C1505" i="1"/>
  <c r="H1504" i="1"/>
  <c r="C1504" i="1"/>
  <c r="G1504" i="1" s="1"/>
  <c r="C1503" i="1"/>
  <c r="H1503" i="1" s="1"/>
  <c r="C1502" i="1"/>
  <c r="H1500" i="1"/>
  <c r="C1500" i="1"/>
  <c r="G1500" i="1" s="1"/>
  <c r="C1498" i="1"/>
  <c r="C1497" i="1"/>
  <c r="H1496" i="1"/>
  <c r="C1496" i="1"/>
  <c r="G1496" i="1" s="1"/>
  <c r="H1495" i="1"/>
  <c r="G1495" i="1"/>
  <c r="C1495" i="1"/>
  <c r="C1494" i="1"/>
  <c r="C1493" i="1"/>
  <c r="C1492" i="1"/>
  <c r="G1492" i="1" s="1"/>
  <c r="H1491" i="1"/>
  <c r="C1491" i="1"/>
  <c r="G1491" i="1" s="1"/>
  <c r="C1490" i="1"/>
  <c r="C1489" i="1"/>
  <c r="H1488" i="1"/>
  <c r="C1488" i="1"/>
  <c r="G1488" i="1" s="1"/>
  <c r="H1487" i="1"/>
  <c r="G1487" i="1"/>
  <c r="C1487" i="1"/>
  <c r="C1486" i="1"/>
  <c r="C1485" i="1"/>
  <c r="C1484" i="1"/>
  <c r="G1484" i="1" s="1"/>
  <c r="C1482" i="1"/>
  <c r="H1480" i="1"/>
  <c r="C1480" i="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D1460" i="1"/>
  <c r="C1460" i="1"/>
  <c r="J1460" i="1" s="1"/>
  <c r="D1459" i="1"/>
  <c r="C1459" i="1"/>
  <c r="H1458" i="1"/>
  <c r="G1458" i="1"/>
  <c r="D1458" i="1"/>
  <c r="C1458" i="1"/>
  <c r="J1458" i="1" s="1"/>
  <c r="D1457" i="1"/>
  <c r="C1457" i="1"/>
  <c r="H1456" i="1"/>
  <c r="G1456" i="1"/>
  <c r="D1456" i="1"/>
  <c r="C1456" i="1"/>
  <c r="J1456" i="1" s="1"/>
  <c r="D1455" i="1"/>
  <c r="C1455" i="1"/>
  <c r="D1454" i="1"/>
  <c r="C1454" i="1"/>
  <c r="D1453" i="1"/>
  <c r="C1453" i="1"/>
  <c r="H1452" i="1"/>
  <c r="G1452" i="1"/>
  <c r="D1452" i="1"/>
  <c r="C1452" i="1"/>
  <c r="J1452" i="1" s="1"/>
  <c r="D1451" i="1"/>
  <c r="C1451" i="1"/>
  <c r="H1450" i="1"/>
  <c r="G1450" i="1"/>
  <c r="D1450" i="1"/>
  <c r="C1450" i="1"/>
  <c r="J1450" i="1" s="1"/>
  <c r="D1449" i="1"/>
  <c r="C1449" i="1"/>
  <c r="H1448" i="1"/>
  <c r="G1448" i="1"/>
  <c r="D1448" i="1"/>
  <c r="C1448" i="1"/>
  <c r="J1448" i="1" s="1"/>
  <c r="D1447" i="1"/>
  <c r="C1447" i="1"/>
  <c r="H1446" i="1"/>
  <c r="G1446" i="1"/>
  <c r="D1446" i="1"/>
  <c r="C1446" i="1"/>
  <c r="J1446" i="1" s="1"/>
  <c r="D1445" i="1"/>
  <c r="D1444" i="1"/>
  <c r="C1444" i="1"/>
  <c r="D1443" i="1"/>
  <c r="C1443" i="1"/>
  <c r="D1442" i="1"/>
  <c r="C1442" i="1"/>
  <c r="D1441" i="1"/>
  <c r="C1441" i="1"/>
  <c r="D1440" i="1"/>
  <c r="C1440" i="1"/>
  <c r="D1439" i="1"/>
  <c r="C1439" i="1"/>
  <c r="D1438" i="1"/>
  <c r="C1438" i="1"/>
  <c r="D1437" i="1"/>
  <c r="D1434" i="1"/>
  <c r="H1434" i="1" s="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C1423" i="1"/>
  <c r="D1422" i="1"/>
  <c r="C1422" i="1"/>
  <c r="D1421" i="1"/>
  <c r="C1421" i="1"/>
  <c r="H1420" i="1"/>
  <c r="D1420" i="1"/>
  <c r="C1420" i="1"/>
  <c r="G1420" i="1" s="1"/>
  <c r="H1419" i="1"/>
  <c r="D1419" i="1"/>
  <c r="C1419" i="1"/>
  <c r="G1419" i="1" s="1"/>
  <c r="D1418" i="1"/>
  <c r="C1418" i="1"/>
  <c r="D1417" i="1"/>
  <c r="C1417" i="1"/>
  <c r="D1416" i="1"/>
  <c r="H1416" i="1" s="1"/>
  <c r="C1416" i="1"/>
  <c r="H1415" i="1"/>
  <c r="D1415" i="1"/>
  <c r="C1415" i="1"/>
  <c r="G1415" i="1" s="1"/>
  <c r="D1414" i="1"/>
  <c r="C1414" i="1"/>
  <c r="D1413" i="1"/>
  <c r="C1413" i="1"/>
  <c r="H1412" i="1"/>
  <c r="D1412" i="1"/>
  <c r="C1412" i="1"/>
  <c r="G1412" i="1" s="1"/>
  <c r="H1411" i="1"/>
  <c r="D1411" i="1"/>
  <c r="C1411" i="1"/>
  <c r="D1410" i="1"/>
  <c r="C1410" i="1"/>
  <c r="C1409" i="1"/>
  <c r="D1407" i="1"/>
  <c r="C1407" i="1"/>
  <c r="D1406" i="1"/>
  <c r="C1406" i="1"/>
  <c r="D1405" i="1"/>
  <c r="H1405" i="1" s="1"/>
  <c r="C1405" i="1"/>
  <c r="G1405" i="1" s="1"/>
  <c r="H1404" i="1"/>
  <c r="D1404" i="1"/>
  <c r="C1404" i="1"/>
  <c r="G1404" i="1" s="1"/>
  <c r="D1403" i="1"/>
  <c r="C1403" i="1"/>
  <c r="D1402" i="1"/>
  <c r="C1402" i="1"/>
  <c r="D1401" i="1"/>
  <c r="H1401" i="1" s="1"/>
  <c r="C1401" i="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D1382" i="1"/>
  <c r="C1382" i="1"/>
  <c r="H1381" i="1"/>
  <c r="D1381" i="1"/>
  <c r="C1381" i="1"/>
  <c r="G1381" i="1" s="1"/>
  <c r="D1380" i="1"/>
  <c r="H1380" i="1" s="1"/>
  <c r="C1380" i="1"/>
  <c r="D1379" i="1"/>
  <c r="C1379" i="1"/>
  <c r="D1378" i="1"/>
  <c r="C1378" i="1"/>
  <c r="D1377" i="1"/>
  <c r="H1377" i="1" s="1"/>
  <c r="C1377" i="1"/>
  <c r="G1377" i="1" s="1"/>
  <c r="D1376" i="1"/>
  <c r="H1376" i="1" s="1"/>
  <c r="C1376" i="1"/>
  <c r="D1375" i="1"/>
  <c r="C1375" i="1"/>
  <c r="D1374" i="1"/>
  <c r="C1374" i="1"/>
  <c r="H1373" i="1"/>
  <c r="D1373" i="1"/>
  <c r="C1373" i="1"/>
  <c r="G1373" i="1" s="1"/>
  <c r="H1372" i="1"/>
  <c r="D1372" i="1"/>
  <c r="C1372" i="1"/>
  <c r="G1372" i="1" s="1"/>
  <c r="D1371" i="1"/>
  <c r="C1371" i="1"/>
  <c r="D1370" i="1"/>
  <c r="C1370" i="1"/>
  <c r="D1369" i="1"/>
  <c r="H1369" i="1" s="1"/>
  <c r="C1369" i="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D1349" i="1"/>
  <c r="H1349" i="1" s="1"/>
  <c r="C1349" i="1"/>
  <c r="D1348" i="1"/>
  <c r="H1348" i="1" s="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D1328" i="1"/>
  <c r="H1328" i="1" s="1"/>
  <c r="C1328" i="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D1316" i="1"/>
  <c r="H1316" i="1" s="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D1308" i="1"/>
  <c r="H1308" i="1" s="1"/>
  <c r="C1308" i="1"/>
  <c r="G1308" i="1" s="1"/>
  <c r="C1307" i="1"/>
  <c r="H1306" i="1"/>
  <c r="D1306" i="1"/>
  <c r="C1306" i="1"/>
  <c r="G1306" i="1" s="1"/>
  <c r="H1305" i="1"/>
  <c r="D1305" i="1"/>
  <c r="C1305" i="1"/>
  <c r="G1305" i="1" s="1"/>
  <c r="D1304" i="1"/>
  <c r="C1304" i="1"/>
  <c r="D1303" i="1"/>
  <c r="C1303" i="1"/>
  <c r="H1302" i="1"/>
  <c r="D1302" i="1"/>
  <c r="C1302" i="1"/>
  <c r="D1301" i="1"/>
  <c r="H1301" i="1" s="1"/>
  <c r="C1301" i="1"/>
  <c r="D1300" i="1"/>
  <c r="C1300" i="1"/>
  <c r="C1299" i="1"/>
  <c r="H1298" i="1"/>
  <c r="D1298" i="1"/>
  <c r="C1298" i="1"/>
  <c r="G1298" i="1" s="1"/>
  <c r="D1297" i="1"/>
  <c r="C1297" i="1"/>
  <c r="D1296" i="1"/>
  <c r="C1296" i="1"/>
  <c r="H1295" i="1"/>
  <c r="D1295" i="1"/>
  <c r="C1295" i="1"/>
  <c r="G1295" i="1" s="1"/>
  <c r="H1294" i="1"/>
  <c r="D1294" i="1"/>
  <c r="C1294" i="1"/>
  <c r="G1294" i="1" s="1"/>
  <c r="D1293" i="1"/>
  <c r="C1293" i="1"/>
  <c r="D1292" i="1"/>
  <c r="C1292" i="1"/>
  <c r="H1291" i="1"/>
  <c r="D1291" i="1"/>
  <c r="C1291" i="1"/>
  <c r="G1291" i="1" s="1"/>
  <c r="H1290" i="1"/>
  <c r="D1290" i="1"/>
  <c r="C1290" i="1"/>
  <c r="G1290" i="1" s="1"/>
  <c r="D1289" i="1"/>
  <c r="C1289" i="1"/>
  <c r="D1288" i="1"/>
  <c r="C1288" i="1"/>
  <c r="H1287" i="1"/>
  <c r="D1287" i="1"/>
  <c r="C1287" i="1"/>
  <c r="G1287" i="1" s="1"/>
  <c r="H1286" i="1"/>
  <c r="D1286" i="1"/>
  <c r="C1286" i="1"/>
  <c r="G1286" i="1" s="1"/>
  <c r="D1285" i="1"/>
  <c r="C1285" i="1"/>
  <c r="D1284" i="1"/>
  <c r="C1284" i="1"/>
  <c r="H1283" i="1"/>
  <c r="D1283" i="1"/>
  <c r="C1283" i="1"/>
  <c r="G1283" i="1" s="1"/>
  <c r="H1282" i="1"/>
  <c r="D1282" i="1"/>
  <c r="C1282" i="1"/>
  <c r="G1282" i="1" s="1"/>
  <c r="D1281" i="1"/>
  <c r="C1281" i="1"/>
  <c r="D1280" i="1"/>
  <c r="C1280" i="1"/>
  <c r="H1279" i="1"/>
  <c r="D1279" i="1"/>
  <c r="C1279" i="1"/>
  <c r="G1279" i="1" s="1"/>
  <c r="H1278" i="1"/>
  <c r="D1278" i="1"/>
  <c r="C1278" i="1"/>
  <c r="G1278" i="1" s="1"/>
  <c r="D1277" i="1"/>
  <c r="C1277" i="1"/>
  <c r="D1276" i="1"/>
  <c r="C1276" i="1"/>
  <c r="H1275" i="1"/>
  <c r="D1275" i="1"/>
  <c r="C1275" i="1"/>
  <c r="G1275" i="1" s="1"/>
  <c r="H1274" i="1"/>
  <c r="D1274" i="1"/>
  <c r="C1274" i="1"/>
  <c r="D1273" i="1"/>
  <c r="C1273" i="1"/>
  <c r="D1272" i="1"/>
  <c r="C1272" i="1"/>
  <c r="D1271" i="1"/>
  <c r="H1271" i="1" s="1"/>
  <c r="C1271" i="1"/>
  <c r="H1270" i="1"/>
  <c r="D1270" i="1"/>
  <c r="C1270" i="1"/>
  <c r="G1270" i="1" s="1"/>
  <c r="D1269" i="1"/>
  <c r="C1269" i="1"/>
  <c r="D1268" i="1"/>
  <c r="C1268" i="1"/>
  <c r="H1267" i="1"/>
  <c r="D1267" i="1"/>
  <c r="C1267" i="1"/>
  <c r="G1267" i="1" s="1"/>
  <c r="H1266" i="1"/>
  <c r="D1266" i="1"/>
  <c r="C1266" i="1"/>
  <c r="G1266" i="1" s="1"/>
  <c r="D1265" i="1"/>
  <c r="C1265" i="1"/>
  <c r="D1264" i="1"/>
  <c r="C1264" i="1"/>
  <c r="D1263" i="1"/>
  <c r="H1263" i="1" s="1"/>
  <c r="C1263" i="1"/>
  <c r="G1263" i="1" s="1"/>
  <c r="H1262" i="1"/>
  <c r="D1262" i="1"/>
  <c r="C1262" i="1"/>
  <c r="G1262" i="1" s="1"/>
  <c r="D1261" i="1"/>
  <c r="C1261" i="1"/>
  <c r="D1260" i="1"/>
  <c r="C1260" i="1"/>
  <c r="H1259" i="1"/>
  <c r="D1259" i="1"/>
  <c r="C1259" i="1"/>
  <c r="G1259" i="1" s="1"/>
  <c r="H1258" i="1"/>
  <c r="D1258" i="1"/>
  <c r="C1258" i="1"/>
  <c r="G1258" i="1" s="1"/>
  <c r="D1257" i="1"/>
  <c r="C1257" i="1"/>
  <c r="D1256" i="1"/>
  <c r="C1256" i="1"/>
  <c r="H1255" i="1"/>
  <c r="D1255" i="1"/>
  <c r="C1255" i="1"/>
  <c r="G1255" i="1" s="1"/>
  <c r="H1254" i="1"/>
  <c r="D1254" i="1"/>
  <c r="C1254" i="1"/>
  <c r="G1254" i="1" s="1"/>
  <c r="D1253" i="1"/>
  <c r="C1253" i="1"/>
  <c r="D1252" i="1"/>
  <c r="C1252" i="1"/>
  <c r="H1251" i="1"/>
  <c r="D1251" i="1"/>
  <c r="C1251" i="1"/>
  <c r="G1251" i="1" s="1"/>
  <c r="D1250" i="1"/>
  <c r="H1250" i="1" s="1"/>
  <c r="C1250" i="1"/>
  <c r="D1249" i="1"/>
  <c r="C1249" i="1"/>
  <c r="D1248" i="1"/>
  <c r="C1248" i="1"/>
  <c r="H1247" i="1"/>
  <c r="D1247" i="1"/>
  <c r="C1247" i="1"/>
  <c r="H1246" i="1"/>
  <c r="D1246" i="1"/>
  <c r="C1246" i="1"/>
  <c r="D1245" i="1"/>
  <c r="C1245" i="1"/>
  <c r="D1244" i="1"/>
  <c r="C1244" i="1"/>
  <c r="H1243" i="1"/>
  <c r="D1243" i="1"/>
  <c r="C1243" i="1"/>
  <c r="D1242" i="1"/>
  <c r="H1242" i="1" s="1"/>
  <c r="C1242" i="1"/>
  <c r="D1241" i="1"/>
  <c r="C1241" i="1"/>
  <c r="D1240" i="1"/>
  <c r="C1240" i="1"/>
  <c r="H1239" i="1"/>
  <c r="D1239" i="1"/>
  <c r="C1239" i="1"/>
  <c r="H1238" i="1"/>
  <c r="D1238" i="1"/>
  <c r="C1238" i="1"/>
  <c r="D1237" i="1"/>
  <c r="C1237" i="1"/>
  <c r="D1236" i="1"/>
  <c r="C1236" i="1"/>
  <c r="D1234" i="1"/>
  <c r="H1234" i="1" s="1"/>
  <c r="C1234" i="1"/>
  <c r="D1233" i="1"/>
  <c r="C1233" i="1"/>
  <c r="D1232" i="1"/>
  <c r="C1232" i="1"/>
  <c r="D1231" i="1"/>
  <c r="C1231" i="1"/>
  <c r="D1230" i="1"/>
  <c r="C1230" i="1"/>
  <c r="D1229" i="1"/>
  <c r="C1229" i="1"/>
  <c r="C1228" i="1"/>
  <c r="C1227" i="1"/>
  <c r="D1226" i="1"/>
  <c r="C1226" i="1"/>
  <c r="D1225" i="1"/>
  <c r="C1225" i="1"/>
  <c r="D1224" i="1"/>
  <c r="C1224" i="1"/>
  <c r="D1223" i="1"/>
  <c r="D1221" i="1"/>
  <c r="C1221" i="1"/>
  <c r="D1220" i="1"/>
  <c r="C1220" i="1"/>
  <c r="C1219" i="1"/>
  <c r="D1218" i="1"/>
  <c r="C1218" i="1"/>
  <c r="C1217" i="1"/>
  <c r="C1216" i="1"/>
  <c r="D1213" i="1"/>
  <c r="C1213" i="1"/>
  <c r="D1212" i="1"/>
  <c r="C1212" i="1"/>
  <c r="D1211" i="1"/>
  <c r="C1211" i="1"/>
  <c r="D1210" i="1"/>
  <c r="C1210" i="1"/>
  <c r="D1209" i="1"/>
  <c r="C1209" i="1"/>
  <c r="D1208" i="1"/>
  <c r="C1208" i="1"/>
  <c r="D1207" i="1"/>
  <c r="C1207" i="1"/>
  <c r="D1206" i="1"/>
  <c r="H1206" i="1" s="1"/>
  <c r="C1206" i="1"/>
  <c r="D1205" i="1"/>
  <c r="C1205" i="1"/>
  <c r="G1205" i="1" s="1"/>
  <c r="D1204" i="1"/>
  <c r="C1204" i="1"/>
  <c r="G1204" i="1" s="1"/>
  <c r="H1203" i="1"/>
  <c r="D1203" i="1"/>
  <c r="C1203" i="1"/>
  <c r="D1202" i="1"/>
  <c r="H1202" i="1" s="1"/>
  <c r="C1202" i="1"/>
  <c r="D1201" i="1"/>
  <c r="C1201" i="1"/>
  <c r="G1201" i="1" s="1"/>
  <c r="D1200" i="1"/>
  <c r="C1200" i="1"/>
  <c r="G1200" i="1" s="1"/>
  <c r="H1199" i="1"/>
  <c r="D1199" i="1"/>
  <c r="C1199" i="1"/>
  <c r="D1198" i="1"/>
  <c r="H1198" i="1" s="1"/>
  <c r="C1198" i="1"/>
  <c r="D1197" i="1"/>
  <c r="C1197" i="1"/>
  <c r="G1197" i="1" s="1"/>
  <c r="D1196" i="1"/>
  <c r="C1196" i="1"/>
  <c r="G1196" i="1" s="1"/>
  <c r="H1195" i="1"/>
  <c r="D1195" i="1"/>
  <c r="C1195" i="1"/>
  <c r="D1194" i="1"/>
  <c r="H1194" i="1" s="1"/>
  <c r="C1194" i="1"/>
  <c r="D1193" i="1"/>
  <c r="C1193" i="1"/>
  <c r="G1193" i="1" s="1"/>
  <c r="D1192" i="1"/>
  <c r="C1192" i="1"/>
  <c r="G1192" i="1" s="1"/>
  <c r="H1191" i="1"/>
  <c r="D1191" i="1"/>
  <c r="C1191" i="1"/>
  <c r="D1190" i="1"/>
  <c r="H1190" i="1" s="1"/>
  <c r="C1190" i="1"/>
  <c r="D1189" i="1"/>
  <c r="C1189" i="1"/>
  <c r="G1189" i="1" s="1"/>
  <c r="D1188" i="1"/>
  <c r="C1188" i="1"/>
  <c r="G1188" i="1" s="1"/>
  <c r="H1187" i="1"/>
  <c r="D1187" i="1"/>
  <c r="C1187" i="1"/>
  <c r="D1186" i="1"/>
  <c r="H1186" i="1" s="1"/>
  <c r="C1186" i="1"/>
  <c r="D1185" i="1"/>
  <c r="C1185" i="1"/>
  <c r="G1185" i="1" s="1"/>
  <c r="C1184" i="1"/>
  <c r="C1183" i="1"/>
  <c r="D1182" i="1"/>
  <c r="H1182" i="1" s="1"/>
  <c r="C1182" i="1"/>
  <c r="D1181" i="1"/>
  <c r="C1181" i="1"/>
  <c r="G1181" i="1" s="1"/>
  <c r="D1180" i="1"/>
  <c r="C1180" i="1"/>
  <c r="G1180" i="1" s="1"/>
  <c r="H1179" i="1"/>
  <c r="D1179" i="1"/>
  <c r="C1179" i="1"/>
  <c r="D1178" i="1"/>
  <c r="H1178" i="1" s="1"/>
  <c r="C1178" i="1"/>
  <c r="D1177" i="1"/>
  <c r="C1177" i="1"/>
  <c r="G1177" i="1" s="1"/>
  <c r="D1176" i="1"/>
  <c r="C1176" i="1"/>
  <c r="G1176" i="1" s="1"/>
  <c r="H1175" i="1"/>
  <c r="D1175" i="1"/>
  <c r="C1175" i="1"/>
  <c r="D1174" i="1"/>
  <c r="H1174" i="1" s="1"/>
  <c r="C1174" i="1"/>
  <c r="D1173" i="1"/>
  <c r="C1173" i="1"/>
  <c r="G1173" i="1" s="1"/>
  <c r="D1172" i="1"/>
  <c r="C1172" i="1"/>
  <c r="G1172" i="1" s="1"/>
  <c r="H1171" i="1"/>
  <c r="D1171" i="1"/>
  <c r="C1171" i="1"/>
  <c r="D1170" i="1"/>
  <c r="H1170" i="1" s="1"/>
  <c r="C1170" i="1"/>
  <c r="D1169" i="1"/>
  <c r="C1169" i="1"/>
  <c r="G1169" i="1" s="1"/>
  <c r="D1168" i="1"/>
  <c r="C1168" i="1"/>
  <c r="G1168" i="1" s="1"/>
  <c r="D1167" i="1"/>
  <c r="D1166" i="1"/>
  <c r="H1166" i="1" s="1"/>
  <c r="C1166" i="1"/>
  <c r="D1165" i="1"/>
  <c r="C1165" i="1"/>
  <c r="G1165" i="1" s="1"/>
  <c r="D1164" i="1"/>
  <c r="C1164" i="1"/>
  <c r="D1163" i="1"/>
  <c r="H1163" i="1" s="1"/>
  <c r="C1163" i="1"/>
  <c r="D1162" i="1"/>
  <c r="H1162" i="1" s="1"/>
  <c r="C1162" i="1"/>
  <c r="D1161" i="1"/>
  <c r="C1161" i="1"/>
  <c r="G1161" i="1" s="1"/>
  <c r="D1160" i="1"/>
  <c r="C1160" i="1"/>
  <c r="G1160" i="1" s="1"/>
  <c r="D1159" i="1"/>
  <c r="H1159" i="1" s="1"/>
  <c r="C1159" i="1"/>
  <c r="D1158" i="1"/>
  <c r="H1158" i="1" s="1"/>
  <c r="C1158" i="1"/>
  <c r="C1157" i="1"/>
  <c r="D1156" i="1"/>
  <c r="C1156" i="1"/>
  <c r="G1156" i="1" s="1"/>
  <c r="D1155" i="1"/>
  <c r="H1155" i="1" s="1"/>
  <c r="C1155" i="1"/>
  <c r="C1154" i="1"/>
  <c r="H1151" i="1"/>
  <c r="D1151" i="1"/>
  <c r="C1151" i="1"/>
  <c r="D1150" i="1"/>
  <c r="H1150" i="1" s="1"/>
  <c r="C1150" i="1"/>
  <c r="D1149" i="1"/>
  <c r="C1149" i="1"/>
  <c r="G1149" i="1" s="1"/>
  <c r="D1148" i="1"/>
  <c r="C1148" i="1"/>
  <c r="G1148" i="1" s="1"/>
  <c r="D1147" i="1"/>
  <c r="H1147" i="1" s="1"/>
  <c r="C1147" i="1"/>
  <c r="D1146" i="1"/>
  <c r="H1146" i="1" s="1"/>
  <c r="C1146" i="1"/>
  <c r="D1145" i="1"/>
  <c r="C1145" i="1"/>
  <c r="G1145" i="1" s="1"/>
  <c r="D1144" i="1"/>
  <c r="C1144" i="1"/>
  <c r="G1144" i="1" s="1"/>
  <c r="D1143" i="1"/>
  <c r="H1143" i="1" s="1"/>
  <c r="C1143" i="1"/>
  <c r="D1142" i="1"/>
  <c r="H1142" i="1" s="1"/>
  <c r="C1142" i="1"/>
  <c r="D1141" i="1"/>
  <c r="C1141" i="1"/>
  <c r="G1141" i="1" s="1"/>
  <c r="D1140" i="1"/>
  <c r="C1140" i="1"/>
  <c r="G1140" i="1" s="1"/>
  <c r="H1139" i="1"/>
  <c r="D1139" i="1"/>
  <c r="C1139" i="1"/>
  <c r="D1138" i="1"/>
  <c r="H1138" i="1" s="1"/>
  <c r="C1138" i="1"/>
  <c r="D1137" i="1"/>
  <c r="C1137" i="1"/>
  <c r="G1137" i="1" s="1"/>
  <c r="D1136" i="1"/>
  <c r="C1136" i="1"/>
  <c r="G1136" i="1" s="1"/>
  <c r="H1135" i="1"/>
  <c r="D1135" i="1"/>
  <c r="C1135" i="1"/>
  <c r="D1134" i="1"/>
  <c r="H1134" i="1" s="1"/>
  <c r="C1134" i="1"/>
  <c r="D1133" i="1"/>
  <c r="C1133" i="1"/>
  <c r="G1133" i="1" s="1"/>
  <c r="D1132" i="1"/>
  <c r="C1132" i="1"/>
  <c r="G1132" i="1" s="1"/>
  <c r="H1131" i="1"/>
  <c r="D1131" i="1"/>
  <c r="C1131" i="1"/>
  <c r="D1130" i="1"/>
  <c r="H1130" i="1" s="1"/>
  <c r="C1130" i="1"/>
  <c r="D1129" i="1"/>
  <c r="C1129" i="1"/>
  <c r="G1129" i="1" s="1"/>
  <c r="D1128" i="1"/>
  <c r="C1128" i="1"/>
  <c r="G1128" i="1" s="1"/>
  <c r="D1127" i="1"/>
  <c r="H1127" i="1" s="1"/>
  <c r="C1127" i="1"/>
  <c r="D1126" i="1"/>
  <c r="H1126" i="1" s="1"/>
  <c r="C1126" i="1"/>
  <c r="D1125" i="1"/>
  <c r="C1125" i="1"/>
  <c r="C1124" i="1"/>
  <c r="H1123" i="1"/>
  <c r="D1123" i="1"/>
  <c r="C1123" i="1"/>
  <c r="D1122" i="1"/>
  <c r="H1122" i="1" s="1"/>
  <c r="C1122" i="1"/>
  <c r="D1121" i="1"/>
  <c r="C1121" i="1"/>
  <c r="G1121" i="1" s="1"/>
  <c r="D1120" i="1"/>
  <c r="C1120" i="1"/>
  <c r="G1120" i="1" s="1"/>
  <c r="H1119" i="1"/>
  <c r="D1119" i="1"/>
  <c r="C1119" i="1"/>
  <c r="D1118" i="1"/>
  <c r="H1118" i="1" s="1"/>
  <c r="C1118" i="1"/>
  <c r="D1117" i="1"/>
  <c r="C1117" i="1"/>
  <c r="D1116" i="1"/>
  <c r="C1116" i="1"/>
  <c r="G1116" i="1" s="1"/>
  <c r="H1115" i="1"/>
  <c r="D1115" i="1"/>
  <c r="C1115" i="1"/>
  <c r="D1114" i="1"/>
  <c r="H1114" i="1" s="1"/>
  <c r="C1114" i="1"/>
  <c r="D1113" i="1"/>
  <c r="C1113" i="1"/>
  <c r="G1113" i="1" s="1"/>
  <c r="H1111" i="1"/>
  <c r="D1111" i="1"/>
  <c r="C1111" i="1"/>
  <c r="D1110" i="1"/>
  <c r="H1110" i="1" s="1"/>
  <c r="C1110" i="1"/>
  <c r="D1109" i="1"/>
  <c r="C1109" i="1"/>
  <c r="G1109" i="1" s="1"/>
  <c r="D1108" i="1"/>
  <c r="C1108" i="1"/>
  <c r="G1108" i="1" s="1"/>
  <c r="H1107" i="1"/>
  <c r="D1107" i="1"/>
  <c r="C1107" i="1"/>
  <c r="D1106" i="1"/>
  <c r="H1106" i="1" s="1"/>
  <c r="C1106" i="1"/>
  <c r="D1105" i="1"/>
  <c r="C1105" i="1"/>
  <c r="G1105" i="1" s="1"/>
  <c r="D1104" i="1"/>
  <c r="C1104" i="1"/>
  <c r="G1104" i="1" s="1"/>
  <c r="H1103" i="1"/>
  <c r="D1103" i="1"/>
  <c r="C1103" i="1"/>
  <c r="D1102" i="1"/>
  <c r="H1102" i="1" s="1"/>
  <c r="C1102" i="1"/>
  <c r="D1101" i="1"/>
  <c r="C1101" i="1"/>
  <c r="G1101" i="1" s="1"/>
  <c r="D1100" i="1"/>
  <c r="C1100" i="1"/>
  <c r="G1100" i="1" s="1"/>
  <c r="H1099" i="1"/>
  <c r="D1099" i="1"/>
  <c r="C1099" i="1"/>
  <c r="D1098" i="1"/>
  <c r="H1098" i="1" s="1"/>
  <c r="C1098" i="1"/>
  <c r="D1097" i="1"/>
  <c r="C1097" i="1"/>
  <c r="G1097" i="1" s="1"/>
  <c r="D1096" i="1"/>
  <c r="H1095" i="1"/>
  <c r="D1095" i="1"/>
  <c r="C1095" i="1"/>
  <c r="D1094" i="1"/>
  <c r="H1094" i="1" s="1"/>
  <c r="C1094" i="1"/>
  <c r="D1093" i="1"/>
  <c r="C1093" i="1"/>
  <c r="G1093" i="1" s="1"/>
  <c r="D1092" i="1"/>
  <c r="C1092" i="1"/>
  <c r="G1092" i="1" s="1"/>
  <c r="H1091" i="1"/>
  <c r="D1091" i="1"/>
  <c r="C1091" i="1"/>
  <c r="D1090" i="1"/>
  <c r="H1090" i="1" s="1"/>
  <c r="C1090" i="1"/>
  <c r="D1089" i="1"/>
  <c r="C1089" i="1"/>
  <c r="G1089" i="1" s="1"/>
  <c r="D1088" i="1"/>
  <c r="C1088" i="1"/>
  <c r="G1088" i="1" s="1"/>
  <c r="H1087" i="1"/>
  <c r="D1087" i="1"/>
  <c r="C1087" i="1"/>
  <c r="D1086" i="1"/>
  <c r="H1086" i="1" s="1"/>
  <c r="C1086" i="1"/>
  <c r="D1085" i="1"/>
  <c r="C1085" i="1"/>
  <c r="G1085" i="1" s="1"/>
  <c r="D1084" i="1"/>
  <c r="C1084" i="1"/>
  <c r="G1084" i="1" s="1"/>
  <c r="H1083" i="1"/>
  <c r="D1083" i="1"/>
  <c r="C1083" i="1"/>
  <c r="D1082" i="1"/>
  <c r="H1082" i="1" s="1"/>
  <c r="C1082" i="1"/>
  <c r="D1081" i="1"/>
  <c r="C1081" i="1"/>
  <c r="G1081" i="1" s="1"/>
  <c r="D1080" i="1"/>
  <c r="C1080" i="1"/>
  <c r="G1080" i="1" s="1"/>
  <c r="H1079" i="1"/>
  <c r="D1079" i="1"/>
  <c r="C1079" i="1"/>
  <c r="D1078" i="1"/>
  <c r="H1078" i="1" s="1"/>
  <c r="C1078" i="1"/>
  <c r="D1077" i="1"/>
  <c r="C1077" i="1"/>
  <c r="G1077" i="1" s="1"/>
  <c r="D1076" i="1"/>
  <c r="C1076" i="1"/>
  <c r="G1076" i="1" s="1"/>
  <c r="H1075" i="1"/>
  <c r="D1075" i="1"/>
  <c r="C1075" i="1"/>
  <c r="D1074" i="1"/>
  <c r="H1074" i="1" s="1"/>
  <c r="C1074" i="1"/>
  <c r="D1073" i="1"/>
  <c r="C1073" i="1"/>
  <c r="G1073" i="1" s="1"/>
  <c r="D1072" i="1"/>
  <c r="C1072" i="1"/>
  <c r="G1072" i="1" s="1"/>
  <c r="H1071" i="1"/>
  <c r="D1071" i="1"/>
  <c r="C1071" i="1"/>
  <c r="D1070" i="1"/>
  <c r="H1070" i="1" s="1"/>
  <c r="C1070" i="1"/>
  <c r="D1069" i="1"/>
  <c r="C1069" i="1"/>
  <c r="G1069" i="1" s="1"/>
  <c r="D1068" i="1"/>
  <c r="C1068" i="1"/>
  <c r="G1068" i="1" s="1"/>
  <c r="H1067" i="1"/>
  <c r="D1067" i="1"/>
  <c r="C1067" i="1"/>
  <c r="D1066" i="1"/>
  <c r="H1066" i="1" s="1"/>
  <c r="C1066" i="1"/>
  <c r="C1065" i="1"/>
  <c r="D1064" i="1"/>
  <c r="C1064" i="1"/>
  <c r="H1063" i="1"/>
  <c r="D1063" i="1"/>
  <c r="C1063" i="1"/>
  <c r="D1062" i="1"/>
  <c r="H1062" i="1" s="1"/>
  <c r="C1062" i="1"/>
  <c r="D1061" i="1"/>
  <c r="C1061" i="1"/>
  <c r="G1061" i="1" s="1"/>
  <c r="D1060" i="1"/>
  <c r="C1060" i="1"/>
  <c r="G1060" i="1" s="1"/>
  <c r="H1059" i="1"/>
  <c r="D1059" i="1"/>
  <c r="C1059" i="1"/>
  <c r="D1058" i="1"/>
  <c r="H1058" i="1" s="1"/>
  <c r="C1058" i="1"/>
  <c r="D1057" i="1"/>
  <c r="C1057" i="1"/>
  <c r="G1057" i="1" s="1"/>
  <c r="C1056" i="1"/>
  <c r="H1055" i="1"/>
  <c r="D1055" i="1"/>
  <c r="C1055" i="1"/>
  <c r="D1054" i="1"/>
  <c r="H1054" i="1" s="1"/>
  <c r="C1054" i="1"/>
  <c r="D1053" i="1"/>
  <c r="C1053" i="1"/>
  <c r="G1053" i="1" s="1"/>
  <c r="D1052" i="1"/>
  <c r="C1052" i="1"/>
  <c r="G1052" i="1" s="1"/>
  <c r="H1051" i="1"/>
  <c r="D1051" i="1"/>
  <c r="C1051" i="1"/>
  <c r="D1050" i="1"/>
  <c r="H1050" i="1" s="1"/>
  <c r="C1050" i="1"/>
  <c r="D1049" i="1"/>
  <c r="C1049" i="1"/>
  <c r="G1049" i="1" s="1"/>
  <c r="C1048" i="1"/>
  <c r="D1045" i="1"/>
  <c r="C1045" i="1"/>
  <c r="G1045" i="1" s="1"/>
  <c r="D1044" i="1"/>
  <c r="C1044" i="1"/>
  <c r="G1044" i="1" s="1"/>
  <c r="H1043" i="1"/>
  <c r="D1043" i="1"/>
  <c r="C1043" i="1"/>
  <c r="D1042" i="1"/>
  <c r="H1042" i="1" s="1"/>
  <c r="C1042" i="1"/>
  <c r="D1041" i="1"/>
  <c r="C1041" i="1"/>
  <c r="G1041" i="1" s="1"/>
  <c r="D1040" i="1"/>
  <c r="C1040" i="1"/>
  <c r="G1040" i="1" s="1"/>
  <c r="H1039" i="1"/>
  <c r="D1039" i="1"/>
  <c r="C1039" i="1"/>
  <c r="D1038" i="1"/>
  <c r="H1038" i="1" s="1"/>
  <c r="C1038" i="1"/>
  <c r="D1037" i="1"/>
  <c r="C1037" i="1"/>
  <c r="G1037" i="1" s="1"/>
  <c r="D1036" i="1"/>
  <c r="C1036" i="1"/>
  <c r="G1036" i="1" s="1"/>
  <c r="H1035" i="1"/>
  <c r="D1035" i="1"/>
  <c r="C1035" i="1"/>
  <c r="D1034" i="1"/>
  <c r="H1034" i="1" s="1"/>
  <c r="C1034" i="1"/>
  <c r="D1033" i="1"/>
  <c r="C1033" i="1"/>
  <c r="G1033" i="1" s="1"/>
  <c r="D1032" i="1"/>
  <c r="C1032" i="1"/>
  <c r="G1032" i="1" s="1"/>
  <c r="H1031" i="1"/>
  <c r="D1031" i="1"/>
  <c r="C1031" i="1"/>
  <c r="D1030" i="1"/>
  <c r="H1030" i="1" s="1"/>
  <c r="C1030" i="1"/>
  <c r="D1029" i="1"/>
  <c r="C1029" i="1"/>
  <c r="G1029" i="1" s="1"/>
  <c r="D1028" i="1"/>
  <c r="C1028" i="1"/>
  <c r="G1028" i="1" s="1"/>
  <c r="H1027" i="1"/>
  <c r="D1027" i="1"/>
  <c r="C1027" i="1"/>
  <c r="D1026" i="1"/>
  <c r="H1026" i="1" s="1"/>
  <c r="C1026" i="1"/>
  <c r="D1025" i="1"/>
  <c r="C1025" i="1"/>
  <c r="G1025" i="1" s="1"/>
  <c r="D1024" i="1"/>
  <c r="C1024" i="1"/>
  <c r="G1024" i="1" s="1"/>
  <c r="C1023" i="1"/>
  <c r="D1022" i="1"/>
  <c r="H1022" i="1" s="1"/>
  <c r="C1022" i="1"/>
  <c r="D1021" i="1"/>
  <c r="C1021" i="1"/>
  <c r="G1021" i="1" s="1"/>
  <c r="D1020" i="1"/>
  <c r="C1020" i="1"/>
  <c r="G1020" i="1" s="1"/>
  <c r="C1019" i="1"/>
  <c r="D1018" i="1"/>
  <c r="H1018" i="1" s="1"/>
  <c r="C1018" i="1"/>
  <c r="D1017" i="1"/>
  <c r="C1017" i="1"/>
  <c r="G1017" i="1" s="1"/>
  <c r="D1016" i="1"/>
  <c r="C1016" i="1"/>
  <c r="G1016" i="1" s="1"/>
  <c r="H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D1007" i="1"/>
  <c r="G1007" i="1" s="1"/>
  <c r="C1007" i="1"/>
  <c r="H1006" i="1"/>
  <c r="D1006" i="1"/>
  <c r="G1006" i="1" s="1"/>
  <c r="C1006" i="1"/>
  <c r="H1005" i="1"/>
  <c r="G1005" i="1"/>
  <c r="D1005" i="1"/>
  <c r="C1005" i="1"/>
  <c r="H1004" i="1"/>
  <c r="G1004" i="1"/>
  <c r="D1004" i="1"/>
  <c r="C1004" i="1"/>
  <c r="D1003" i="1"/>
  <c r="G1003" i="1" s="1"/>
  <c r="C1003" i="1"/>
  <c r="H1002" i="1"/>
  <c r="G1002" i="1"/>
  <c r="D1002" i="1"/>
  <c r="C1002" i="1"/>
  <c r="H1001" i="1"/>
  <c r="G1001" i="1"/>
  <c r="D1001" i="1"/>
  <c r="C1001" i="1"/>
  <c r="H1000" i="1"/>
  <c r="G1000" i="1"/>
  <c r="D1000" i="1"/>
  <c r="C1000" i="1"/>
  <c r="D999" i="1"/>
  <c r="H999" i="1" s="1"/>
  <c r="C999" i="1"/>
  <c r="D998" i="1"/>
  <c r="H998" i="1" s="1"/>
  <c r="C998" i="1"/>
  <c r="C997" i="1"/>
  <c r="D996" i="1"/>
  <c r="H996" i="1" s="1"/>
  <c r="C996" i="1"/>
  <c r="D995" i="1"/>
  <c r="H995" i="1" s="1"/>
  <c r="C995" i="1"/>
  <c r="D994" i="1"/>
  <c r="H994" i="1" s="1"/>
  <c r="C994" i="1"/>
  <c r="D993" i="1"/>
  <c r="H993" i="1" s="1"/>
  <c r="C993" i="1"/>
  <c r="D992" i="1"/>
  <c r="H992" i="1" s="1"/>
  <c r="C992" i="1"/>
  <c r="D991" i="1"/>
  <c r="H991" i="1" s="1"/>
  <c r="C991" i="1"/>
  <c r="C990"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H658" i="1"/>
  <c r="D658" i="1"/>
  <c r="G658" i="1" s="1"/>
  <c r="C658" i="1"/>
  <c r="H657" i="1"/>
  <c r="D657" i="1"/>
  <c r="G657" i="1" s="1"/>
  <c r="C657" i="1"/>
  <c r="H656" i="1"/>
  <c r="G656" i="1"/>
  <c r="D656" i="1"/>
  <c r="C656" i="1"/>
  <c r="H655" i="1"/>
  <c r="D655" i="1"/>
  <c r="G655" i="1" s="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D646" i="1"/>
  <c r="H646" i="1" s="1"/>
  <c r="C646" i="1"/>
  <c r="C645" i="1"/>
  <c r="H644" i="1"/>
  <c r="G644" i="1"/>
  <c r="D644" i="1"/>
  <c r="C644" i="1"/>
  <c r="D643" i="1"/>
  <c r="H643" i="1" s="1"/>
  <c r="C643"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D413" i="1"/>
  <c r="H413" i="1" s="1"/>
  <c r="C413" i="1"/>
  <c r="C412" i="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G364" i="1" s="1"/>
  <c r="C364" i="1"/>
  <c r="H363" i="1"/>
  <c r="D363" i="1"/>
  <c r="G363" i="1" s="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D296" i="1"/>
  <c r="G296" i="1" s="1"/>
  <c r="C296" i="1"/>
  <c r="H295" i="1"/>
  <c r="D295" i="1"/>
  <c r="G295" i="1" s="1"/>
  <c r="C295" i="1"/>
  <c r="H292" i="1"/>
  <c r="G292" i="1"/>
  <c r="D292" i="1"/>
  <c r="C292" i="1"/>
  <c r="H291" i="1"/>
  <c r="G291" i="1"/>
  <c r="D291" i="1"/>
  <c r="C291"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H260" i="1"/>
  <c r="D260" i="1"/>
  <c r="G260" i="1" s="1"/>
  <c r="C260" i="1"/>
  <c r="C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H186" i="1"/>
  <c r="G186" i="1"/>
  <c r="D186" i="1"/>
  <c r="C186" i="1"/>
  <c r="D185" i="1"/>
  <c r="H185" i="1" s="1"/>
  <c r="C185" i="1"/>
  <c r="C184" i="1"/>
  <c r="H183" i="1"/>
  <c r="G183" i="1"/>
  <c r="D183" i="1"/>
  <c r="C183" i="1"/>
  <c r="D182" i="1"/>
  <c r="H182" i="1" s="1"/>
  <c r="C182" i="1"/>
  <c r="D181" i="1"/>
  <c r="H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G131" i="1"/>
  <c r="D131" i="1"/>
  <c r="C131" i="1"/>
  <c r="C130" i="1"/>
  <c r="H128" i="1"/>
  <c r="G128" i="1"/>
  <c r="D128" i="1"/>
  <c r="C128" i="1"/>
  <c r="H127" i="1"/>
  <c r="G127" i="1"/>
  <c r="D127" i="1"/>
  <c r="C127" i="1"/>
  <c r="D126" i="1"/>
  <c r="H126" i="1" s="1"/>
  <c r="C126" i="1"/>
  <c r="D125" i="1"/>
  <c r="H125" i="1" s="1"/>
  <c r="C125" i="1"/>
  <c r="D124" i="1"/>
  <c r="H124" i="1" s="1"/>
  <c r="C124" i="1"/>
  <c r="H123" i="1"/>
  <c r="G123" i="1"/>
  <c r="D123" i="1"/>
  <c r="C123" i="1"/>
  <c r="H122" i="1"/>
  <c r="G122" i="1"/>
  <c r="D122" i="1"/>
  <c r="C122" i="1"/>
  <c r="H121" i="1"/>
  <c r="G121" i="1"/>
  <c r="D121" i="1"/>
  <c r="C121" i="1"/>
  <c r="C120" i="1"/>
  <c r="H119" i="1"/>
  <c r="G119" i="1"/>
  <c r="D119" i="1"/>
  <c r="C119" i="1"/>
  <c r="D118" i="1"/>
  <c r="H118" i="1" s="1"/>
  <c r="C118" i="1"/>
  <c r="D117" i="1"/>
  <c r="H117" i="1" s="1"/>
  <c r="C117" i="1"/>
  <c r="C116" i="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D108" i="1"/>
  <c r="H108" i="1" s="1"/>
  <c r="C108" i="1"/>
  <c r="D107" i="1"/>
  <c r="H107" i="1" s="1"/>
  <c r="C107" i="1"/>
  <c r="H106" i="1"/>
  <c r="G106" i="1"/>
  <c r="D106" i="1"/>
  <c r="C106" i="1"/>
  <c r="H105" i="1"/>
  <c r="G105" i="1"/>
  <c r="D105" i="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D72" i="1"/>
  <c r="G72" i="1" s="1"/>
  <c r="C72" i="1"/>
  <c r="H71" i="1"/>
  <c r="G71" i="1"/>
  <c r="D71" i="1"/>
  <c r="C71" i="1"/>
  <c r="H70" i="1"/>
  <c r="D70" i="1"/>
  <c r="G70" i="1" s="1"/>
  <c r="C70" i="1"/>
  <c r="H69" i="1"/>
  <c r="G69" i="1"/>
  <c r="D69" i="1"/>
  <c r="C69" i="1"/>
  <c r="H68" i="1"/>
  <c r="G68" i="1"/>
  <c r="D68" i="1"/>
  <c r="C68" i="1"/>
  <c r="D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D56" i="1"/>
  <c r="H56" i="1" s="1"/>
  <c r="C56" i="1"/>
  <c r="D55" i="1"/>
  <c r="H55" i="1" s="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D8" i="1"/>
  <c r="H8" i="1" s="1"/>
  <c r="C8" i="1"/>
  <c r="D7" i="1"/>
  <c r="H7" i="1" s="1"/>
  <c r="C7" i="1"/>
  <c r="D6" i="1"/>
  <c r="H6" i="1" s="1"/>
  <c r="C6" i="1"/>
  <c r="D5" i="1"/>
  <c r="H5" i="1" s="1"/>
  <c r="C5" i="1"/>
  <c r="D4" i="1"/>
  <c r="G4" i="1" s="1"/>
  <c r="C4" i="1"/>
  <c r="G1416" i="1" l="1"/>
  <c r="G1411" i="1"/>
  <c r="D1409" i="1"/>
  <c r="H1409" i="1" s="1"/>
  <c r="E114" i="6"/>
  <c r="G1401" i="1"/>
  <c r="G1380" i="1"/>
  <c r="G1376" i="1"/>
  <c r="G1369" i="1"/>
  <c r="I25" i="3"/>
  <c r="D1329" i="1"/>
  <c r="G1349" i="1"/>
  <c r="G1328" i="1"/>
  <c r="G1302" i="1"/>
  <c r="G1301" i="1"/>
  <c r="E294" i="9"/>
  <c r="B294" i="9" s="1"/>
  <c r="H1511" i="1"/>
  <c r="G1511" i="1"/>
  <c r="H1515" i="1"/>
  <c r="D24" i="8"/>
  <c r="C1499" i="1" s="1"/>
  <c r="G1499" i="1" s="1"/>
  <c r="G1574" i="1"/>
  <c r="G1568" i="1"/>
  <c r="G1566" i="1"/>
  <c r="G1564" i="1"/>
  <c r="H1560" i="1"/>
  <c r="G1560" i="1"/>
  <c r="H1561" i="1"/>
  <c r="G1555" i="1"/>
  <c r="H1553" i="1"/>
  <c r="G1550" i="1"/>
  <c r="G1539" i="1"/>
  <c r="G1536" i="1"/>
  <c r="G1534" i="1"/>
  <c r="D49" i="8"/>
  <c r="D43" i="8" s="1"/>
  <c r="I35" i="3" s="1"/>
  <c r="H1532" i="1"/>
  <c r="G1531" i="1"/>
  <c r="H1528" i="1"/>
  <c r="H1508" i="1"/>
  <c r="G1503" i="1"/>
  <c r="C1501" i="1"/>
  <c r="G1501" i="1" s="1"/>
  <c r="H1492" i="1"/>
  <c r="G1483" i="1"/>
  <c r="D6" i="8"/>
  <c r="C1481" i="1" s="1"/>
  <c r="H1481" i="1" s="1"/>
  <c r="H1484" i="1"/>
  <c r="G1274" i="1"/>
  <c r="G1271" i="1"/>
  <c r="F250" i="5"/>
  <c r="D1227" i="1"/>
  <c r="G1227" i="1" s="1"/>
  <c r="H282" i="9"/>
  <c r="E282" i="9" s="1"/>
  <c r="B282" i="9" s="1"/>
  <c r="F251" i="5"/>
  <c r="E245" i="5"/>
  <c r="D1222" i="1" s="1"/>
  <c r="D1228" i="1"/>
  <c r="E238" i="5"/>
  <c r="D1216" i="1"/>
  <c r="D1217" i="1"/>
  <c r="H1217" i="1" s="1"/>
  <c r="H311" i="9"/>
  <c r="D1183" i="1"/>
  <c r="H1183" i="1" s="1"/>
  <c r="G1184" i="1"/>
  <c r="F207" i="5"/>
  <c r="D1184" i="1"/>
  <c r="G1164" i="1"/>
  <c r="G1157" i="1"/>
  <c r="F180" i="5"/>
  <c r="G1125" i="1"/>
  <c r="G1117" i="1"/>
  <c r="G1064" i="1"/>
  <c r="D1048" i="1"/>
  <c r="G1048" i="1" s="1"/>
  <c r="F56" i="5"/>
  <c r="F45" i="5"/>
  <c r="D1019" i="1"/>
  <c r="H1019" i="1" s="1"/>
  <c r="H1007" i="1"/>
  <c r="D997" i="1"/>
  <c r="H997" i="1" s="1"/>
  <c r="H1003" i="1"/>
  <c r="E12" i="5"/>
  <c r="E7" i="5" s="1"/>
  <c r="I20" i="3" s="1"/>
  <c r="G999" i="1"/>
  <c r="G997" i="1"/>
  <c r="G998" i="1"/>
  <c r="G996" i="1"/>
  <c r="G995" i="1"/>
  <c r="G994" i="1"/>
  <c r="G993" i="1"/>
  <c r="D990" i="1"/>
  <c r="H990" i="1" s="1"/>
  <c r="G992" i="1"/>
  <c r="G991" i="1"/>
  <c r="G986" i="1"/>
  <c r="G987" i="1"/>
  <c r="G821" i="1"/>
  <c r="G404" i="1"/>
  <c r="G290" i="1"/>
  <c r="G413" i="1"/>
  <c r="H411" i="1"/>
  <c r="G412" i="1"/>
  <c r="H412" i="1"/>
  <c r="H288" i="1"/>
  <c r="E69" i="9"/>
  <c r="B69" i="9" s="1"/>
  <c r="G703" i="1"/>
  <c r="G691" i="1"/>
  <c r="F217" i="9"/>
  <c r="B217" i="9" s="1"/>
  <c r="E296" i="9"/>
  <c r="B296" i="9" s="1"/>
  <c r="H669" i="1"/>
  <c r="G649" i="1"/>
  <c r="G648" i="1"/>
  <c r="G647" i="1"/>
  <c r="E23" i="9"/>
  <c r="B23" i="9" s="1"/>
  <c r="G646" i="1"/>
  <c r="E275" i="9"/>
  <c r="B275" i="9" s="1"/>
  <c r="E22" i="9"/>
  <c r="B22" i="9" s="1"/>
  <c r="G643" i="1"/>
  <c r="E652" i="4"/>
  <c r="D642" i="1"/>
  <c r="E300" i="9"/>
  <c r="B300" i="9" s="1"/>
  <c r="E32" i="9"/>
  <c r="B32" i="9" s="1"/>
  <c r="E288" i="9"/>
  <c r="B288" i="9" s="1"/>
  <c r="D599" i="1"/>
  <c r="H364" i="1"/>
  <c r="G359" i="1"/>
  <c r="H359" i="1"/>
  <c r="E363" i="4"/>
  <c r="E350" i="4" s="1"/>
  <c r="D345" i="1" s="1"/>
  <c r="G257" i="1"/>
  <c r="G248" i="1"/>
  <c r="G255" i="1"/>
  <c r="G256" i="1"/>
  <c r="F252" i="4"/>
  <c r="E68" i="9"/>
  <c r="B68" i="9" s="1"/>
  <c r="H206" i="1"/>
  <c r="D198" i="1"/>
  <c r="G191" i="1"/>
  <c r="G189" i="1"/>
  <c r="G188" i="1"/>
  <c r="G187" i="1"/>
  <c r="G184" i="1"/>
  <c r="G185" i="1"/>
  <c r="G182" i="1"/>
  <c r="B221" i="9"/>
  <c r="G181" i="1"/>
  <c r="E43" i="9"/>
  <c r="B43" i="9" s="1"/>
  <c r="F219" i="9"/>
  <c r="B219" i="9" s="1"/>
  <c r="E42" i="9"/>
  <c r="B42" i="9" s="1"/>
  <c r="H173" i="1"/>
  <c r="G173" i="1"/>
  <c r="F177" i="4"/>
  <c r="H165" i="1"/>
  <c r="G160" i="1"/>
  <c r="H160" i="1"/>
  <c r="G154" i="1"/>
  <c r="G148" i="1"/>
  <c r="H148" i="1"/>
  <c r="F153" i="4"/>
  <c r="D149" i="1"/>
  <c r="F152" i="4"/>
  <c r="G126" i="1"/>
  <c r="D120" i="1"/>
  <c r="G124" i="1"/>
  <c r="G125" i="1"/>
  <c r="G118" i="1"/>
  <c r="D116" i="1"/>
  <c r="G117" i="1"/>
  <c r="G113" i="1"/>
  <c r="G108" i="1"/>
  <c r="G110" i="1"/>
  <c r="G103" i="1"/>
  <c r="G107" i="1"/>
  <c r="F106" i="4"/>
  <c r="H87" i="1"/>
  <c r="G87" i="1"/>
  <c r="E82" i="4"/>
  <c r="D78" i="1" s="1"/>
  <c r="F91" i="4"/>
  <c r="F83" i="4"/>
  <c r="G65" i="1"/>
  <c r="G57" i="1"/>
  <c r="E27" i="9"/>
  <c r="B27" i="9" s="1"/>
  <c r="G55" i="1"/>
  <c r="G56" i="1"/>
  <c r="H25" i="1"/>
  <c r="G25" i="1"/>
  <c r="G27" i="1"/>
  <c r="F29" i="4"/>
  <c r="G19" i="1"/>
  <c r="G23" i="1"/>
  <c r="E7" i="4"/>
  <c r="D3" i="1" s="1"/>
  <c r="G8" i="1"/>
  <c r="G7" i="1"/>
  <c r="H4" i="1"/>
  <c r="G6" i="1"/>
  <c r="G5" i="1"/>
  <c r="E287" i="9"/>
  <c r="B287" i="9" s="1"/>
  <c r="E286" i="9"/>
  <c r="B286" i="9" s="1"/>
  <c r="E298" i="9"/>
  <c r="B298" i="9" s="1"/>
  <c r="E301" i="9"/>
  <c r="B301" i="9" s="1"/>
  <c r="F215" i="9"/>
  <c r="B215" i="9" s="1"/>
  <c r="E33" i="9"/>
  <c r="B33" i="9" s="1"/>
  <c r="G1445" i="1"/>
  <c r="J1445" i="1"/>
  <c r="H1445" i="1"/>
  <c r="H1065" i="1"/>
  <c r="H13" i="1"/>
  <c r="G13" i="1"/>
  <c r="H50" i="1"/>
  <c r="G50" i="1"/>
  <c r="H64" i="1"/>
  <c r="G64" i="1"/>
  <c r="H312" i="1"/>
  <c r="G312" i="1"/>
  <c r="G331" i="1"/>
  <c r="H331" i="1"/>
  <c r="G619" i="1"/>
  <c r="H619" i="1"/>
  <c r="H1223" i="1"/>
  <c r="G1223" i="1"/>
  <c r="H40" i="1"/>
  <c r="G40" i="1"/>
  <c r="H347" i="1"/>
  <c r="G347" i="1"/>
  <c r="H421" i="1"/>
  <c r="G421" i="1"/>
  <c r="H436" i="1"/>
  <c r="G436" i="1"/>
  <c r="G1056" i="1"/>
  <c r="G1236" i="1"/>
  <c r="H1236" i="1"/>
  <c r="G1265" i="1"/>
  <c r="H1265" i="1"/>
  <c r="G1281" i="1"/>
  <c r="H1281" i="1"/>
  <c r="G1304" i="1"/>
  <c r="H1304" i="1"/>
  <c r="G1338" i="1"/>
  <c r="H1338" i="1"/>
  <c r="G1343" i="1"/>
  <c r="H1343" i="1"/>
  <c r="G1346" i="1"/>
  <c r="H1346" i="1"/>
  <c r="G1351" i="1"/>
  <c r="H1351" i="1"/>
  <c r="G1354" i="1"/>
  <c r="H1354" i="1"/>
  <c r="G1362" i="1"/>
  <c r="H1362" i="1"/>
  <c r="G1367" i="1"/>
  <c r="H1367" i="1"/>
  <c r="G1370" i="1"/>
  <c r="H1370" i="1"/>
  <c r="G1375" i="1"/>
  <c r="H1375" i="1"/>
  <c r="G1386" i="1"/>
  <c r="H1386" i="1"/>
  <c r="G1391" i="1"/>
  <c r="H1391" i="1"/>
  <c r="G1394" i="1"/>
  <c r="H1394" i="1"/>
  <c r="G1399" i="1"/>
  <c r="H1399" i="1"/>
  <c r="G1441" i="1"/>
  <c r="J1441" i="1"/>
  <c r="H1441" i="1"/>
  <c r="H1453" i="1"/>
  <c r="G1453" i="1"/>
  <c r="H1455" i="1"/>
  <c r="G1455" i="1"/>
  <c r="I1455" i="1" s="1"/>
  <c r="J1455" i="1"/>
  <c r="H1459" i="1"/>
  <c r="G1459" i="1"/>
  <c r="I1459" i="1" s="1"/>
  <c r="J1459" i="1"/>
  <c r="H1489" i="1"/>
  <c r="G1489" i="1"/>
  <c r="H1494" i="1"/>
  <c r="G1494" i="1"/>
  <c r="H1526" i="1"/>
  <c r="G1526" i="1"/>
  <c r="G187" i="9"/>
  <c r="E187" i="9" s="1"/>
  <c r="B187" i="9" s="1"/>
  <c r="E298" i="4"/>
  <c r="F69" i="5"/>
  <c r="C67" i="1"/>
  <c r="C102" i="1"/>
  <c r="C383" i="1"/>
  <c r="C386" i="1"/>
  <c r="C424" i="1"/>
  <c r="G1015" i="1"/>
  <c r="H1017" i="1"/>
  <c r="G1019" i="1"/>
  <c r="H1021" i="1"/>
  <c r="G1023" i="1"/>
  <c r="H1025" i="1"/>
  <c r="G1027" i="1"/>
  <c r="H1029" i="1"/>
  <c r="G1031" i="1"/>
  <c r="H1033" i="1"/>
  <c r="G1035" i="1"/>
  <c r="H1037" i="1"/>
  <c r="G1039" i="1"/>
  <c r="H1041" i="1"/>
  <c r="G1043" i="1"/>
  <c r="H1045" i="1"/>
  <c r="C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H1181" i="1"/>
  <c r="H1185" i="1"/>
  <c r="G1187" i="1"/>
  <c r="H1189" i="1"/>
  <c r="G1191" i="1"/>
  <c r="H1193" i="1"/>
  <c r="G1195" i="1"/>
  <c r="H1197" i="1"/>
  <c r="G1199" i="1"/>
  <c r="H1201" i="1"/>
  <c r="G1203" i="1"/>
  <c r="H1205" i="1"/>
  <c r="H1207" i="1"/>
  <c r="G1207" i="1"/>
  <c r="H1209" i="1"/>
  <c r="G1209" i="1"/>
  <c r="H1211" i="1"/>
  <c r="G1211" i="1"/>
  <c r="H1213" i="1"/>
  <c r="G1213" i="1"/>
  <c r="G1217" i="1"/>
  <c r="H1219" i="1"/>
  <c r="G1219" i="1"/>
  <c r="H1221" i="1"/>
  <c r="G1221" i="1"/>
  <c r="H1225" i="1"/>
  <c r="G1225" i="1"/>
  <c r="H1227" i="1"/>
  <c r="H1229" i="1"/>
  <c r="G1229" i="1"/>
  <c r="H1231" i="1"/>
  <c r="G1231" i="1"/>
  <c r="G1233" i="1"/>
  <c r="H1233" i="1"/>
  <c r="G1311" i="1"/>
  <c r="H1311" i="1"/>
  <c r="G1314" i="1"/>
  <c r="H1314" i="1"/>
  <c r="G1319" i="1"/>
  <c r="H1319" i="1"/>
  <c r="G1322" i="1"/>
  <c r="H1322" i="1"/>
  <c r="G1327" i="1"/>
  <c r="H1327" i="1"/>
  <c r="G1410" i="1"/>
  <c r="H1410" i="1"/>
  <c r="G1413" i="1"/>
  <c r="H1413" i="1"/>
  <c r="G1418" i="1"/>
  <c r="H1418" i="1"/>
  <c r="G1421" i="1"/>
  <c r="H1421" i="1"/>
  <c r="G1425" i="1"/>
  <c r="H1425" i="1"/>
  <c r="G1428" i="1"/>
  <c r="H1428" i="1"/>
  <c r="G1433" i="1"/>
  <c r="H1433" i="1"/>
  <c r="H1485" i="1"/>
  <c r="G1485" i="1"/>
  <c r="H1490" i="1"/>
  <c r="G1490" i="1"/>
  <c r="H1506" i="1"/>
  <c r="G1506" i="1"/>
  <c r="H1522" i="1"/>
  <c r="G1522" i="1"/>
  <c r="G1533" i="1"/>
  <c r="H1533" i="1"/>
  <c r="G1541" i="1"/>
  <c r="H1541" i="1"/>
  <c r="G1549" i="1"/>
  <c r="H1549" i="1"/>
  <c r="G1557" i="1"/>
  <c r="H1557" i="1"/>
  <c r="G1565" i="1"/>
  <c r="H1565" i="1"/>
  <c r="G1573" i="1"/>
  <c r="H1573" i="1"/>
  <c r="D643" i="4"/>
  <c r="F416" i="4"/>
  <c r="F568" i="4"/>
  <c r="D567" i="4"/>
  <c r="D1423" i="1"/>
  <c r="H1423" i="1" s="1"/>
  <c r="F129" i="6"/>
  <c r="H1208" i="1"/>
  <c r="G1208" i="1"/>
  <c r="H1210" i="1"/>
  <c r="G1210" i="1"/>
  <c r="H1212" i="1"/>
  <c r="G1212" i="1"/>
  <c r="H1216" i="1"/>
  <c r="G1216" i="1"/>
  <c r="H1218" i="1"/>
  <c r="G1218" i="1"/>
  <c r="H1220" i="1"/>
  <c r="G1220" i="1"/>
  <c r="H1224" i="1"/>
  <c r="G1224" i="1"/>
  <c r="H1226" i="1"/>
  <c r="G1226" i="1"/>
  <c r="H1228" i="1"/>
  <c r="G1228" i="1"/>
  <c r="H1230" i="1"/>
  <c r="G1230" i="1"/>
  <c r="H1232" i="1"/>
  <c r="G1232" i="1"/>
  <c r="G1310" i="1"/>
  <c r="H1310" i="1"/>
  <c r="G1315" i="1"/>
  <c r="H1315" i="1"/>
  <c r="G1318" i="1"/>
  <c r="H1318" i="1"/>
  <c r="G1323" i="1"/>
  <c r="H1323" i="1"/>
  <c r="G1326" i="1"/>
  <c r="H1326" i="1"/>
  <c r="G1409" i="1"/>
  <c r="G1414" i="1"/>
  <c r="H1414" i="1"/>
  <c r="G1417" i="1"/>
  <c r="H1417" i="1"/>
  <c r="G1422" i="1"/>
  <c r="H1422" i="1"/>
  <c r="G1424" i="1"/>
  <c r="H1424" i="1"/>
  <c r="G1429" i="1"/>
  <c r="H1429" i="1"/>
  <c r="G1432" i="1"/>
  <c r="H1432" i="1"/>
  <c r="H1440" i="1"/>
  <c r="J1440" i="1"/>
  <c r="G1440" i="1"/>
  <c r="H1442" i="1"/>
  <c r="J1442" i="1"/>
  <c r="G1442" i="1"/>
  <c r="H1444" i="1"/>
  <c r="J1444" i="1"/>
  <c r="G1444" i="1"/>
  <c r="I1444" i="1" s="1"/>
  <c r="H1482" i="1"/>
  <c r="G1482" i="1"/>
  <c r="H1493" i="1"/>
  <c r="G1493" i="1"/>
  <c r="H1498" i="1"/>
  <c r="G1498" i="1"/>
  <c r="H1509" i="1"/>
  <c r="G1509" i="1"/>
  <c r="H1514" i="1"/>
  <c r="G1514" i="1"/>
  <c r="H1525" i="1"/>
  <c r="G1525" i="1"/>
  <c r="H1530" i="1"/>
  <c r="G1530" i="1"/>
  <c r="F17" i="4"/>
  <c r="D7" i="4"/>
  <c r="D5" i="7"/>
  <c r="C1437" i="1"/>
  <c r="G1241" i="1"/>
  <c r="H1241" i="1"/>
  <c r="G1244" i="1"/>
  <c r="H1244" i="1"/>
  <c r="G1249" i="1"/>
  <c r="H1249" i="1"/>
  <c r="G1252" i="1"/>
  <c r="H1252" i="1"/>
  <c r="G1257" i="1"/>
  <c r="H1257" i="1"/>
  <c r="G1260" i="1"/>
  <c r="H1260" i="1"/>
  <c r="G1268" i="1"/>
  <c r="H1268" i="1"/>
  <c r="G1273" i="1"/>
  <c r="H1273" i="1"/>
  <c r="G1276" i="1"/>
  <c r="H1276" i="1"/>
  <c r="G1284" i="1"/>
  <c r="H1284" i="1"/>
  <c r="G1289" i="1"/>
  <c r="H1289" i="1"/>
  <c r="G1292" i="1"/>
  <c r="H1292" i="1"/>
  <c r="G1297" i="1"/>
  <c r="H1297" i="1"/>
  <c r="G1330" i="1"/>
  <c r="H1330" i="1"/>
  <c r="G1335" i="1"/>
  <c r="H1335" i="1"/>
  <c r="G1359" i="1"/>
  <c r="H1359" i="1"/>
  <c r="G1378" i="1"/>
  <c r="H1378" i="1"/>
  <c r="G1402" i="1"/>
  <c r="H1402" i="1"/>
  <c r="G1407" i="1"/>
  <c r="H1407" i="1"/>
  <c r="G1439" i="1"/>
  <c r="J1439" i="1"/>
  <c r="H1439" i="1"/>
  <c r="G1443" i="1"/>
  <c r="J1443" i="1"/>
  <c r="H1443" i="1"/>
  <c r="H1449" i="1"/>
  <c r="G1449" i="1"/>
  <c r="J1449" i="1"/>
  <c r="H1505" i="1"/>
  <c r="G1505" i="1"/>
  <c r="H1510" i="1"/>
  <c r="G1510" i="1"/>
  <c r="H1521" i="1"/>
  <c r="G1521" i="1"/>
  <c r="D351" i="4"/>
  <c r="F352" i="4"/>
  <c r="F142" i="5"/>
  <c r="D134" i="5"/>
  <c r="D68" i="5" s="1"/>
  <c r="F246" i="5"/>
  <c r="D245" i="5"/>
  <c r="D36" i="1"/>
  <c r="D130" i="1"/>
  <c r="D383" i="1"/>
  <c r="D620" i="1"/>
  <c r="H1016" i="1"/>
  <c r="G1018" i="1"/>
  <c r="H1020" i="1"/>
  <c r="G1022" i="1"/>
  <c r="H1024" i="1"/>
  <c r="G1026" i="1"/>
  <c r="H1028" i="1"/>
  <c r="G1030" i="1"/>
  <c r="H1032" i="1"/>
  <c r="G1034" i="1"/>
  <c r="H1036" i="1"/>
  <c r="G1038" i="1"/>
  <c r="H1040" i="1"/>
  <c r="G1042" i="1"/>
  <c r="H1044"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G1098" i="1"/>
  <c r="H1100" i="1"/>
  <c r="G1102" i="1"/>
  <c r="H1104" i="1"/>
  <c r="G1106" i="1"/>
  <c r="H1108" i="1"/>
  <c r="G1110" i="1"/>
  <c r="G1114" i="1"/>
  <c r="H1116" i="1"/>
  <c r="G1118" i="1"/>
  <c r="H1120" i="1"/>
  <c r="G1122" i="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00" i="1"/>
  <c r="H1300" i="1"/>
  <c r="G1303" i="1"/>
  <c r="H1303"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G1438" i="1"/>
  <c r="H1438" i="1"/>
  <c r="H1447" i="1"/>
  <c r="G1447" i="1"/>
  <c r="I1447" i="1" s="1"/>
  <c r="J1447" i="1"/>
  <c r="H1451" i="1"/>
  <c r="G1451" i="1"/>
  <c r="J1451" i="1"/>
  <c r="H1457" i="1"/>
  <c r="G1457" i="1"/>
  <c r="I1457" i="1" s="1"/>
  <c r="J1457" i="1"/>
  <c r="H1461" i="1"/>
  <c r="G1461" i="1"/>
  <c r="I1463" i="1"/>
  <c r="I1465" i="1"/>
  <c r="I1467" i="1"/>
  <c r="I1471" i="1"/>
  <c r="I1473" i="1"/>
  <c r="I1476" i="1"/>
  <c r="I1478" i="1"/>
  <c r="H1486" i="1"/>
  <c r="G1486" i="1"/>
  <c r="H1497" i="1"/>
  <c r="G1497" i="1"/>
  <c r="H1502" i="1"/>
  <c r="G1502" i="1"/>
  <c r="H1513" i="1"/>
  <c r="G1513" i="1"/>
  <c r="H1529" i="1"/>
  <c r="G1529" i="1"/>
  <c r="H1538" i="1"/>
  <c r="G1538" i="1"/>
  <c r="H1546" i="1"/>
  <c r="G1546" i="1"/>
  <c r="H1554" i="1"/>
  <c r="G1554" i="1"/>
  <c r="H1562" i="1"/>
  <c r="G1562" i="1"/>
  <c r="H1570" i="1"/>
  <c r="G1570" i="1"/>
  <c r="H1578" i="1"/>
  <c r="G1578" i="1"/>
  <c r="E50" i="4"/>
  <c r="D46" i="1" s="1"/>
  <c r="F54" i="4"/>
  <c r="D50" i="4"/>
  <c r="D196" i="4"/>
  <c r="F197" i="4"/>
  <c r="F228" i="4"/>
  <c r="D224" i="4"/>
  <c r="G1239" i="1"/>
  <c r="G1243" i="1"/>
  <c r="G1247" i="1"/>
  <c r="I1446" i="1"/>
  <c r="I1448" i="1"/>
  <c r="I1450" i="1"/>
  <c r="I1452" i="1"/>
  <c r="H1454" i="1"/>
  <c r="G1454" i="1"/>
  <c r="I1456" i="1"/>
  <c r="I1458" i="1"/>
  <c r="I1460" i="1"/>
  <c r="H1462" i="1"/>
  <c r="G1462" i="1"/>
  <c r="H1464" i="1"/>
  <c r="G1464" i="1"/>
  <c r="I1464" i="1" s="1"/>
  <c r="H1466" i="1"/>
  <c r="G1466" i="1"/>
  <c r="H1468" i="1"/>
  <c r="G1468" i="1"/>
  <c r="I1468" i="1" s="1"/>
  <c r="H1472" i="1"/>
  <c r="G1472" i="1"/>
  <c r="H1474" i="1"/>
  <c r="G1474" i="1"/>
  <c r="I1474" i="1" s="1"/>
  <c r="H1477" i="1"/>
  <c r="G1477" i="1"/>
  <c r="H1479" i="1"/>
  <c r="G1479" i="1"/>
  <c r="I1479" i="1" s="1"/>
  <c r="F202" i="4"/>
  <c r="E263" i="4"/>
  <c r="D259" i="1" s="1"/>
  <c r="F312" i="4"/>
  <c r="D311" i="4"/>
  <c r="F485" i="4"/>
  <c r="D484" i="4"/>
  <c r="F599" i="4"/>
  <c r="D593" i="4"/>
  <c r="G311" i="9"/>
  <c r="E311" i="9" s="1"/>
  <c r="B311" i="9" s="1"/>
  <c r="F206" i="5"/>
  <c r="G1234" i="1"/>
  <c r="G1238" i="1"/>
  <c r="G1242" i="1"/>
  <c r="G1246" i="1"/>
  <c r="G1250" i="1"/>
  <c r="H1535" i="1"/>
  <c r="G1535" i="1"/>
  <c r="H1543" i="1"/>
  <c r="G1543" i="1"/>
  <c r="H1551" i="1"/>
  <c r="G1551" i="1"/>
  <c r="H1559" i="1"/>
  <c r="G1559" i="1"/>
  <c r="H1567" i="1"/>
  <c r="G1567" i="1"/>
  <c r="H1575" i="1"/>
  <c r="G1575" i="1"/>
  <c r="F134" i="4"/>
  <c r="D133" i="4"/>
  <c r="F164" i="4"/>
  <c r="E163" i="4"/>
  <c r="D159" i="1" s="1"/>
  <c r="H159" i="1" s="1"/>
  <c r="D299" i="4"/>
  <c r="F300" i="4"/>
  <c r="F364" i="4"/>
  <c r="D363" i="4"/>
  <c r="D459" i="4"/>
  <c r="F466" i="4"/>
  <c r="H290" i="9"/>
  <c r="E87" i="5"/>
  <c r="D1065" i="1" s="1"/>
  <c r="G1065" i="1" s="1"/>
  <c r="F259" i="5"/>
  <c r="D258" i="5"/>
  <c r="D141" i="6"/>
  <c r="H24" i="3"/>
  <c r="F13" i="6"/>
  <c r="D1307" i="1"/>
  <c r="G1307" i="1" s="1"/>
  <c r="F74" i="4"/>
  <c r="F188" i="4"/>
  <c r="D644" i="4"/>
  <c r="F417" i="4"/>
  <c r="F422" i="4"/>
  <c r="D421" i="4"/>
  <c r="F473" i="4"/>
  <c r="D472" i="4"/>
  <c r="G183" i="9"/>
  <c r="E183" i="9" s="1"/>
  <c r="B183" i="9" s="1"/>
  <c r="E134" i="5"/>
  <c r="D1112" i="1" s="1"/>
  <c r="F135" i="5"/>
  <c r="D190" i="5"/>
  <c r="F82" i="6"/>
  <c r="D89" i="6"/>
  <c r="G1480" i="1"/>
  <c r="F62" i="4"/>
  <c r="F120" i="4"/>
  <c r="G21" i="9"/>
  <c r="H21" i="9"/>
  <c r="F236" i="4"/>
  <c r="F264" i="4"/>
  <c r="E644" i="4"/>
  <c r="D638" i="1" s="1"/>
  <c r="E643" i="4"/>
  <c r="D637" i="1" s="1"/>
  <c r="E421" i="4"/>
  <c r="F119" i="5"/>
  <c r="D118" i="5"/>
  <c r="G308" i="9"/>
  <c r="F177" i="5"/>
  <c r="F239" i="5"/>
  <c r="D238" i="5"/>
  <c r="B62" i="9"/>
  <c r="B78" i="9"/>
  <c r="E91" i="9"/>
  <c r="B91" i="9" s="1"/>
  <c r="E123" i="9"/>
  <c r="B123" i="9" s="1"/>
  <c r="E147" i="9"/>
  <c r="B147" i="9" s="1"/>
  <c r="D7" i="5"/>
  <c r="F78" i="5"/>
  <c r="H308" i="9"/>
  <c r="E176" i="5"/>
  <c r="D35" i="6"/>
  <c r="E5" i="7"/>
  <c r="B61" i="9"/>
  <c r="B77" i="9"/>
  <c r="E143" i="9"/>
  <c r="B143" i="9" s="1"/>
  <c r="G167" i="9"/>
  <c r="E167" i="9" s="1"/>
  <c r="B167" i="9" s="1"/>
  <c r="G171" i="9"/>
  <c r="E171" i="9" s="1"/>
  <c r="B171" i="9" s="1"/>
  <c r="G175" i="9"/>
  <c r="E175" i="9" s="1"/>
  <c r="B175" i="9" s="1"/>
  <c r="G179" i="9"/>
  <c r="E179" i="9" s="1"/>
  <c r="B179" i="9" s="1"/>
  <c r="E484" i="4"/>
  <c r="D478" i="1" s="1"/>
  <c r="E515" i="4"/>
  <c r="D509" i="1" s="1"/>
  <c r="F535" i="4"/>
  <c r="D529" i="4"/>
  <c r="D580" i="4"/>
  <c r="E593" i="4"/>
  <c r="G290" i="9"/>
  <c r="F88" i="5"/>
  <c r="H291" i="9"/>
  <c r="E291" i="9" s="1"/>
  <c r="B291" i="9" s="1"/>
  <c r="E146" i="5"/>
  <c r="E5" i="6"/>
  <c r="F54" i="6"/>
  <c r="D114" i="6"/>
  <c r="B60" i="9"/>
  <c r="B76" i="9"/>
  <c r="F277" i="9"/>
  <c r="B295" i="9"/>
  <c r="H166" i="9"/>
  <c r="G170" i="9"/>
  <c r="E170" i="9" s="1"/>
  <c r="B170" i="9" s="1"/>
  <c r="G174" i="9"/>
  <c r="E174" i="9" s="1"/>
  <c r="B174" i="9" s="1"/>
  <c r="G178" i="9"/>
  <c r="E178" i="9" s="1"/>
  <c r="B178" i="9" s="1"/>
  <c r="G182" i="9"/>
  <c r="E182" i="9" s="1"/>
  <c r="B182" i="9" s="1"/>
  <c r="G186" i="9"/>
  <c r="E186" i="9" s="1"/>
  <c r="B186"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6" i="9"/>
  <c r="H165" i="9"/>
  <c r="G192" i="9"/>
  <c r="E192" i="9" s="1"/>
  <c r="G190" i="9"/>
  <c r="E190" i="9" s="1"/>
  <c r="B190" i="9" s="1"/>
  <c r="G165" i="9"/>
  <c r="E165" i="9" s="1"/>
  <c r="B165" i="9" s="1"/>
  <c r="G164" i="9"/>
  <c r="E164" i="9" s="1"/>
  <c r="B164" i="9" s="1"/>
  <c r="G163" i="9"/>
  <c r="E163" i="9" s="1"/>
  <c r="B163" i="9" s="1"/>
  <c r="G162" i="9"/>
  <c r="E162" i="9" s="1"/>
  <c r="B162" i="9" s="1"/>
  <c r="G161" i="9"/>
  <c r="E161" i="9" s="1"/>
  <c r="B161" i="9" s="1"/>
  <c r="I10" i="9"/>
  <c r="E64" i="9"/>
  <c r="B64" i="9" s="1"/>
  <c r="E72" i="9"/>
  <c r="B72" i="9" s="1"/>
  <c r="E80" i="9"/>
  <c r="B80" i="9" s="1"/>
  <c r="E88" i="9"/>
  <c r="B88" i="9" s="1"/>
  <c r="B132" i="9"/>
  <c r="B136" i="9"/>
  <c r="B140" i="9"/>
  <c r="B144" i="9"/>
  <c r="B148" i="9"/>
  <c r="B152" i="9"/>
  <c r="B156" i="9"/>
  <c r="B160" i="9"/>
  <c r="G169" i="9"/>
  <c r="E169" i="9" s="1"/>
  <c r="B169" i="9" s="1"/>
  <c r="G173" i="9"/>
  <c r="E173" i="9" s="1"/>
  <c r="B173" i="9" s="1"/>
  <c r="G177" i="9"/>
  <c r="E177" i="9" s="1"/>
  <c r="B177" i="9" s="1"/>
  <c r="G181" i="9"/>
  <c r="E181" i="9" s="1"/>
  <c r="B181" i="9" s="1"/>
  <c r="G185" i="9"/>
  <c r="E185" i="9" s="1"/>
  <c r="B185" i="9" s="1"/>
  <c r="G189" i="9"/>
  <c r="E189" i="9" s="1"/>
  <c r="B189" i="9" s="1"/>
  <c r="F270" i="9"/>
  <c r="B270" i="9" s="1"/>
  <c r="E309" i="9"/>
  <c r="B309" i="9" s="1"/>
  <c r="F226" i="9"/>
  <c r="B226" i="9" s="1"/>
  <c r="F258" i="9"/>
  <c r="B258" i="9" s="1"/>
  <c r="B264" i="9"/>
  <c r="E284" i="9"/>
  <c r="B284" i="9" s="1"/>
  <c r="E293" i="9"/>
  <c r="B293" i="9" s="1"/>
  <c r="B299" i="9"/>
  <c r="D1408" i="1" l="1"/>
  <c r="I27" i="3"/>
  <c r="H1499" i="1"/>
  <c r="C1524" i="1"/>
  <c r="G1524" i="1" s="1"/>
  <c r="C1518" i="1"/>
  <c r="H1501" i="1"/>
  <c r="G1481" i="1"/>
  <c r="D42" i="8"/>
  <c r="G313" i="9" s="1"/>
  <c r="E313" i="9" s="1"/>
  <c r="B313" i="9" s="1"/>
  <c r="E237" i="5"/>
  <c r="E175" i="5" s="1"/>
  <c r="D1152" i="1" s="1"/>
  <c r="D1215" i="1"/>
  <c r="G1183" i="1"/>
  <c r="H1048" i="1"/>
  <c r="D985" i="1"/>
  <c r="F12" i="5"/>
  <c r="G990" i="1"/>
  <c r="B192" i="9"/>
  <c r="F213" i="9"/>
  <c r="B213" i="9" s="1"/>
  <c r="H642" i="1"/>
  <c r="G642" i="1"/>
  <c r="F652" i="4"/>
  <c r="D645" i="1"/>
  <c r="H599" i="1"/>
  <c r="G599" i="1"/>
  <c r="D358" i="1"/>
  <c r="G198" i="1"/>
  <c r="H198" i="1"/>
  <c r="G159" i="1"/>
  <c r="E21" i="9"/>
  <c r="B21" i="9" s="1"/>
  <c r="G149" i="1"/>
  <c r="H149" i="1"/>
  <c r="H120" i="1"/>
  <c r="G120" i="1"/>
  <c r="H116" i="1"/>
  <c r="G116" i="1"/>
  <c r="F82" i="4"/>
  <c r="G78" i="1"/>
  <c r="H78" i="1"/>
  <c r="H21" i="3"/>
  <c r="C1046" i="1"/>
  <c r="I29" i="3"/>
  <c r="D1436" i="1"/>
  <c r="H36" i="1"/>
  <c r="G36" i="1"/>
  <c r="D6" i="4"/>
  <c r="F7" i="4"/>
  <c r="C3" i="1"/>
  <c r="F580" i="4"/>
  <c r="C574" i="1"/>
  <c r="H25" i="3"/>
  <c r="F35" i="6"/>
  <c r="C1329" i="1"/>
  <c r="E420" i="4"/>
  <c r="D415" i="1"/>
  <c r="F190" i="5"/>
  <c r="G310" i="9"/>
  <c r="E310" i="9" s="1"/>
  <c r="B310" i="9" s="1"/>
  <c r="C1167" i="1"/>
  <c r="F133" i="4"/>
  <c r="C129" i="1"/>
  <c r="H259" i="1"/>
  <c r="G259" i="1"/>
  <c r="F224" i="4"/>
  <c r="C220" i="1"/>
  <c r="F351" i="4"/>
  <c r="D350" i="4"/>
  <c r="C346" i="1"/>
  <c r="H383" i="1"/>
  <c r="G383" i="1"/>
  <c r="H1307" i="1"/>
  <c r="F529" i="4"/>
  <c r="D528" i="4"/>
  <c r="C523" i="1"/>
  <c r="I22" i="3"/>
  <c r="D1153" i="1"/>
  <c r="E308" i="9"/>
  <c r="B308" i="9" s="1"/>
  <c r="F472" i="4"/>
  <c r="C466" i="1"/>
  <c r="F459" i="4"/>
  <c r="C453" i="1"/>
  <c r="F299" i="4"/>
  <c r="D298" i="4"/>
  <c r="C294" i="1"/>
  <c r="I1477" i="1"/>
  <c r="I1472" i="1"/>
  <c r="I1466" i="1"/>
  <c r="I1462" i="1"/>
  <c r="F245" i="5"/>
  <c r="C1222" i="1"/>
  <c r="E68" i="5"/>
  <c r="F163" i="4"/>
  <c r="I1439" i="1"/>
  <c r="G1437" i="1"/>
  <c r="H1437" i="1"/>
  <c r="I1440" i="1"/>
  <c r="D176" i="5"/>
  <c r="F643" i="4"/>
  <c r="C637" i="1"/>
  <c r="G1047" i="1"/>
  <c r="H1047" i="1"/>
  <c r="H102" i="1"/>
  <c r="G102" i="1"/>
  <c r="I1441" i="1"/>
  <c r="F146" i="5"/>
  <c r="D1124" i="1"/>
  <c r="E528" i="4"/>
  <c r="D587" i="1"/>
  <c r="H509" i="1"/>
  <c r="G509" i="1"/>
  <c r="D420" i="4"/>
  <c r="F421" i="4"/>
  <c r="C415" i="1"/>
  <c r="H28" i="3"/>
  <c r="C1435" i="1"/>
  <c r="F196" i="4"/>
  <c r="C192" i="1"/>
  <c r="F134" i="5"/>
  <c r="C1112" i="1"/>
  <c r="G386" i="1"/>
  <c r="H386" i="1"/>
  <c r="E407" i="4"/>
  <c r="D402" i="1" s="1"/>
  <c r="D293" i="1"/>
  <c r="F114" i="6"/>
  <c r="H27" i="3"/>
  <c r="C1408" i="1"/>
  <c r="H20" i="3"/>
  <c r="D6" i="5"/>
  <c r="F7" i="5"/>
  <c r="C985" i="1"/>
  <c r="D151" i="4"/>
  <c r="F258" i="5"/>
  <c r="C1235" i="1"/>
  <c r="F484" i="4"/>
  <c r="C478" i="1"/>
  <c r="F50" i="4"/>
  <c r="C46" i="1"/>
  <c r="E166" i="9"/>
  <c r="B166" i="9" s="1"/>
  <c r="E141" i="6"/>
  <c r="F141" i="6" s="1"/>
  <c r="I24" i="3"/>
  <c r="D1299" i="1"/>
  <c r="E290" i="9"/>
  <c r="B290" i="9" s="1"/>
  <c r="F238" i="5"/>
  <c r="D237" i="5"/>
  <c r="C1215" i="1"/>
  <c r="F118" i="5"/>
  <c r="C1096" i="1"/>
  <c r="F89" i="6"/>
  <c r="C1383" i="1"/>
  <c r="F644" i="4"/>
  <c r="C638" i="1"/>
  <c r="F5" i="6"/>
  <c r="F363" i="4"/>
  <c r="C358" i="1"/>
  <c r="G1423" i="1"/>
  <c r="F593" i="4"/>
  <c r="C587" i="1"/>
  <c r="F311" i="4"/>
  <c r="C306" i="1"/>
  <c r="E151" i="4"/>
  <c r="I1451" i="1"/>
  <c r="G620" i="1"/>
  <c r="H620" i="1"/>
  <c r="H130" i="1"/>
  <c r="G130" i="1"/>
  <c r="E408" i="4"/>
  <c r="D403" i="1" s="1"/>
  <c r="E6" i="4"/>
  <c r="I1449" i="1"/>
  <c r="I1443" i="1"/>
  <c r="G316" i="9"/>
  <c r="E316" i="9" s="1"/>
  <c r="H29" i="3"/>
  <c r="C1436" i="1"/>
  <c r="I1442" i="1"/>
  <c r="F567" i="4"/>
  <c r="C561" i="1"/>
  <c r="F263" i="4"/>
  <c r="H424" i="1"/>
  <c r="G424" i="1"/>
  <c r="H67" i="1"/>
  <c r="G67" i="1"/>
  <c r="G318" i="9" l="1"/>
  <c r="E318" i="9" s="1"/>
  <c r="B318" i="9" s="1"/>
  <c r="H1524" i="1"/>
  <c r="G1518" i="1"/>
  <c r="H1518" i="1"/>
  <c r="K1451" i="9"/>
  <c r="H19" i="9"/>
  <c r="E19" i="9" s="1"/>
  <c r="B19" i="9" s="1"/>
  <c r="G314" i="9"/>
  <c r="E314" i="9" s="1"/>
  <c r="B314" i="9" s="1"/>
  <c r="C1517" i="1"/>
  <c r="H1517" i="1" s="1"/>
  <c r="I34" i="3"/>
  <c r="D1214" i="1"/>
  <c r="I23" i="3"/>
  <c r="H645" i="1"/>
  <c r="G645" i="1"/>
  <c r="B316" i="9"/>
  <c r="E315" i="9"/>
  <c r="I10" i="3" s="1"/>
  <c r="H587" i="1"/>
  <c r="G587" i="1"/>
  <c r="G1383" i="1"/>
  <c r="H1383" i="1"/>
  <c r="G1096" i="1"/>
  <c r="H1096" i="1"/>
  <c r="G985" i="1"/>
  <c r="H985" i="1"/>
  <c r="G1408" i="1"/>
  <c r="H1408" i="1"/>
  <c r="D635" i="4"/>
  <c r="F420" i="4"/>
  <c r="C414" i="1"/>
  <c r="E636" i="4"/>
  <c r="D630" i="1" s="1"/>
  <c r="D522" i="1"/>
  <c r="G637" i="1"/>
  <c r="H637" i="1"/>
  <c r="I21" i="3"/>
  <c r="D1046" i="1"/>
  <c r="G1046" i="1" s="1"/>
  <c r="E6" i="5"/>
  <c r="D407" i="4"/>
  <c r="F298" i="4"/>
  <c r="C293" i="1"/>
  <c r="H466" i="1"/>
  <c r="G466" i="1"/>
  <c r="D636" i="4"/>
  <c r="F528" i="4"/>
  <c r="C522" i="1"/>
  <c r="G1329" i="1"/>
  <c r="H1329" i="1"/>
  <c r="G1436" i="1"/>
  <c r="H1436" i="1"/>
  <c r="E289" i="4"/>
  <c r="E290" i="4" s="1"/>
  <c r="D286" i="1" s="1"/>
  <c r="I17" i="3"/>
  <c r="D147" i="1"/>
  <c r="H1299" i="1"/>
  <c r="G1299" i="1"/>
  <c r="H46" i="1"/>
  <c r="G46" i="1"/>
  <c r="G1235" i="1"/>
  <c r="H1235" i="1"/>
  <c r="H192" i="1"/>
  <c r="G192" i="1"/>
  <c r="H1124" i="1"/>
  <c r="G1124" i="1"/>
  <c r="H1222" i="1"/>
  <c r="G1222" i="1"/>
  <c r="H220" i="1"/>
  <c r="G220" i="1"/>
  <c r="H129" i="1"/>
  <c r="G129" i="1"/>
  <c r="H3" i="1"/>
  <c r="G3" i="1"/>
  <c r="G561" i="1"/>
  <c r="H561" i="1"/>
  <c r="E412" i="4"/>
  <c r="I16" i="3"/>
  <c r="D2" i="1"/>
  <c r="H306" i="1"/>
  <c r="G306" i="1"/>
  <c r="H638" i="1"/>
  <c r="G638" i="1"/>
  <c r="H1215" i="1"/>
  <c r="G1215" i="1"/>
  <c r="G278" i="9"/>
  <c r="C984" i="1"/>
  <c r="H415" i="1"/>
  <c r="G415" i="1"/>
  <c r="F176" i="5"/>
  <c r="D175" i="5"/>
  <c r="H22" i="3"/>
  <c r="C1153" i="1"/>
  <c r="H453" i="1"/>
  <c r="G453" i="1"/>
  <c r="H346" i="1"/>
  <c r="G346" i="1"/>
  <c r="G358" i="1"/>
  <c r="H358" i="1"/>
  <c r="H23" i="3"/>
  <c r="F237" i="5"/>
  <c r="C1214" i="1"/>
  <c r="D1435" i="1"/>
  <c r="H9" i="3" s="1"/>
  <c r="I28" i="3"/>
  <c r="H478" i="1"/>
  <c r="G478" i="1"/>
  <c r="H17" i="3"/>
  <c r="D289" i="4"/>
  <c r="F151" i="4"/>
  <c r="C147" i="1"/>
  <c r="G1112" i="1"/>
  <c r="H1112" i="1"/>
  <c r="H294" i="1"/>
  <c r="G294" i="1"/>
  <c r="H523" i="1"/>
  <c r="G523" i="1"/>
  <c r="F350" i="4"/>
  <c r="D408" i="4"/>
  <c r="C345" i="1"/>
  <c r="G1167" i="1"/>
  <c r="H1167" i="1"/>
  <c r="D414" i="1"/>
  <c r="E635" i="4"/>
  <c r="D629" i="1" s="1"/>
  <c r="G574" i="1"/>
  <c r="H574" i="1"/>
  <c r="F6" i="4"/>
  <c r="H16" i="3"/>
  <c r="D412" i="4"/>
  <c r="D290" i="4"/>
  <c r="C2" i="1"/>
  <c r="F68" i="5"/>
  <c r="E317" i="9" l="1"/>
  <c r="I9" i="3" s="1"/>
  <c r="G1435" i="1"/>
  <c r="H1435" i="1"/>
  <c r="H11" i="3"/>
  <c r="E312" i="9"/>
  <c r="G1517" i="1"/>
  <c r="H1046" i="1"/>
  <c r="K3" i="9"/>
  <c r="D639" i="4"/>
  <c r="F412" i="4"/>
  <c r="C407" i="1"/>
  <c r="H147" i="1"/>
  <c r="G147" i="1"/>
  <c r="H1214" i="1"/>
  <c r="G1214" i="1"/>
  <c r="H278" i="9"/>
  <c r="E278" i="9" s="1"/>
  <c r="D984" i="1"/>
  <c r="H984" i="1" s="1"/>
  <c r="G1153" i="1"/>
  <c r="H1153" i="1"/>
  <c r="F6" i="5"/>
  <c r="D407" i="1"/>
  <c r="E639" i="4"/>
  <c r="H293" i="1"/>
  <c r="G293" i="1"/>
  <c r="F635" i="4"/>
  <c r="C629" i="1"/>
  <c r="H2" i="1"/>
  <c r="G2" i="1"/>
  <c r="G345" i="1"/>
  <c r="H345" i="1"/>
  <c r="D413" i="4"/>
  <c r="D291" i="4"/>
  <c r="F289" i="4"/>
  <c r="C285" i="1"/>
  <c r="G285" i="9"/>
  <c r="E285" i="9" s="1"/>
  <c r="B285" i="9" s="1"/>
  <c r="F636" i="4"/>
  <c r="C630" i="1"/>
  <c r="H522" i="1"/>
  <c r="G522" i="1"/>
  <c r="F290" i="4"/>
  <c r="C286" i="1"/>
  <c r="F408" i="4"/>
  <c r="C403" i="1"/>
  <c r="F175" i="5"/>
  <c r="C1152" i="1"/>
  <c r="E413" i="4"/>
  <c r="E414" i="4" s="1"/>
  <c r="D409" i="1" s="1"/>
  <c r="E291" i="4"/>
  <c r="D287" i="1" s="1"/>
  <c r="D285" i="1"/>
  <c r="F407" i="4"/>
  <c r="C402" i="1"/>
  <c r="H414" i="1"/>
  <c r="G414" i="1"/>
  <c r="I11" i="3" l="1"/>
  <c r="N3" i="9"/>
  <c r="G984" i="1"/>
  <c r="H8" i="3"/>
  <c r="M3" i="9" s="1"/>
  <c r="E277" i="9"/>
  <c r="B278" i="9"/>
  <c r="H285" i="1"/>
  <c r="G285" i="1"/>
  <c r="H286" i="1"/>
  <c r="G286" i="1"/>
  <c r="G630" i="1"/>
  <c r="H630" i="1"/>
  <c r="G629" i="1"/>
  <c r="H629" i="1"/>
  <c r="F639" i="4"/>
  <c r="C633" i="1"/>
  <c r="H402" i="1"/>
  <c r="G402" i="1"/>
  <c r="E640" i="4"/>
  <c r="E641" i="4" s="1"/>
  <c r="E415" i="4"/>
  <c r="D410" i="1" s="1"/>
  <c r="D408" i="1"/>
  <c r="G1152" i="1"/>
  <c r="H1152" i="1"/>
  <c r="H403" i="1"/>
  <c r="G403" i="1"/>
  <c r="F291" i="4"/>
  <c r="C287" i="1"/>
  <c r="D633" i="1"/>
  <c r="H407" i="1"/>
  <c r="G407" i="1"/>
  <c r="D640" i="4"/>
  <c r="D641" i="4" s="1"/>
  <c r="D415" i="4"/>
  <c r="F413" i="4"/>
  <c r="C408" i="1"/>
  <c r="D414" i="4"/>
  <c r="I8" i="3" l="1"/>
  <c r="F641" i="4"/>
  <c r="C635" i="1"/>
  <c r="D635" i="1"/>
  <c r="H408" i="1"/>
  <c r="G408" i="1"/>
  <c r="E642" i="4"/>
  <c r="E645" i="4" s="1"/>
  <c r="D634" i="1"/>
  <c r="F414" i="4"/>
  <c r="C409" i="1"/>
  <c r="F415" i="4"/>
  <c r="C410" i="1"/>
  <c r="F640" i="4"/>
  <c r="D642" i="4"/>
  <c r="C634" i="1"/>
  <c r="G633" i="1"/>
  <c r="H633" i="1"/>
  <c r="H287" i="1"/>
  <c r="G287" i="1"/>
  <c r="I18" i="3" l="1"/>
  <c r="D639" i="1"/>
  <c r="F642" i="4"/>
  <c r="D646" i="4"/>
  <c r="C636" i="1"/>
  <c r="D636" i="1"/>
  <c r="E646" i="4"/>
  <c r="H409" i="1"/>
  <c r="G409" i="1"/>
  <c r="H635" i="1"/>
  <c r="G635" i="1"/>
  <c r="H410" i="1"/>
  <c r="G410" i="1"/>
  <c r="D645" i="4"/>
  <c r="G634" i="1"/>
  <c r="H634" i="1"/>
  <c r="F646" i="4" l="1"/>
  <c r="H19" i="3"/>
  <c r="C640" i="1"/>
  <c r="F645" i="4"/>
  <c r="H18" i="3"/>
  <c r="C639" i="1"/>
  <c r="G276" i="9"/>
  <c r="E276" i="9" s="1"/>
  <c r="B276" i="9" s="1"/>
  <c r="I19" i="3"/>
  <c r="D640" i="1"/>
  <c r="G636" i="1"/>
  <c r="H636" i="1"/>
  <c r="G640" i="1" l="1"/>
  <c r="H640" i="1"/>
  <c r="G639" i="1"/>
  <c r="H639" i="1"/>
  <c r="H7" i="3"/>
  <c r="J3" i="9" l="1"/>
  <c r="G274" i="9" l="1"/>
  <c r="M272" i="9"/>
  <c r="L272" i="9"/>
  <c r="H274" i="9"/>
  <c r="H18" i="9"/>
  <c r="M16" i="9"/>
  <c r="L15" i="9"/>
  <c r="K13" i="9"/>
  <c r="J10" i="9"/>
  <c r="I7" i="9"/>
  <c r="K5" i="9"/>
  <c r="I17" i="9"/>
  <c r="G16" i="9"/>
  <c r="J11" i="9"/>
  <c r="I8" i="9"/>
  <c r="K6" i="9"/>
  <c r="K9" i="9"/>
  <c r="J6" i="9"/>
  <c r="G18" i="9"/>
  <c r="M15" i="9"/>
  <c r="I12" i="9"/>
  <c r="K10" i="9"/>
  <c r="J7" i="9"/>
  <c r="H17" i="9"/>
  <c r="I11" i="9"/>
  <c r="I9" i="9"/>
  <c r="G15" i="9"/>
  <c r="J9" i="9"/>
  <c r="H15" i="9"/>
  <c r="G17" i="9"/>
  <c r="K7" i="9"/>
  <c r="J17" i="9"/>
  <c r="J8" i="9"/>
  <c r="I13" i="9"/>
  <c r="I5" i="9"/>
  <c r="K11" i="9"/>
  <c r="H16" i="9"/>
  <c r="J5" i="9"/>
  <c r="L16" i="9"/>
  <c r="J12" i="9"/>
  <c r="I6" i="9"/>
  <c r="K12" i="9"/>
  <c r="K8" i="9"/>
  <c r="J13" i="9"/>
  <c r="F16" i="9" l="1"/>
  <c r="E5" i="9"/>
  <c r="B5" i="9" s="1"/>
  <c r="F272" i="9"/>
  <c r="B272" i="9" s="1"/>
  <c r="E15" i="9"/>
  <c r="E18" i="9"/>
  <c r="B18" i="9" s="1"/>
  <c r="E8" i="9"/>
  <c r="B8" i="9" s="1"/>
  <c r="F15" i="9"/>
  <c r="E13" i="9"/>
  <c r="B13" i="9" s="1"/>
  <c r="E17" i="9"/>
  <c r="B17" i="9" s="1"/>
  <c r="E9" i="9"/>
  <c r="B9" i="9" s="1"/>
  <c r="E7" i="9"/>
  <c r="B7" i="9" s="1"/>
  <c r="E6" i="9"/>
  <c r="B6" i="9" s="1"/>
  <c r="E11" i="9"/>
  <c r="B11" i="9" s="1"/>
  <c r="E12" i="9"/>
  <c r="B12" i="9" s="1"/>
  <c r="E16" i="9"/>
  <c r="E10" i="9"/>
  <c r="B10" i="9" s="1"/>
  <c r="E274" i="9"/>
  <c r="B16" i="9" l="1"/>
  <c r="F14" i="9"/>
  <c r="F20" i="9"/>
  <c r="B15" i="9"/>
  <c r="E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<sst xmlns="http://schemas.openxmlformats.org/spreadsheetml/2006/main" count="4374" uniqueCount="3426">
  <si>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</si>
  <si>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</si>
  <si>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</si>
  <si>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</si>
  <si>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</si>
  <si>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</si>
  <si>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</si>
  <si>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</si>
  <si>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</si>
  <si>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</si>
  <si>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</si>
  <si>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</si>
  <si>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</si>
  <si>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</si>
  <si>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</si>
  <si>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</si>
  <si>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</si>
  <si>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</si>
  <si>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</si>
  <si>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</si>
  <si>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</si>
  <si>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</si>
  <si>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</si>
  <si>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</si>
  <si>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</si>
  <si>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</si>
  <si>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</si>
  <si>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</si>
  <si>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</si>
  <si>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</si>
  <si>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</si>
  <si>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PRIMORSKI DOLAC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</si>
  <si>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</si>
  <si>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</si>
  <si>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</si>
  <si>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</si>
  <si>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</si>
  <si>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</si>
  <si>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</si>
  <si>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</si>
  <si>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</si>
  <si>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</si>
  <si>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</si>
  <si>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</si>
  <si>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</si>
  <si>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</si>
  <si>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</si>
  <si>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</si>
  <si>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</si>
  <si>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29935 - OPĆINA PRIMORSKI DOLAC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</si>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</sst>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953053.12999999989</v>
      </c>
      <c r="D2" s="6">
        <f>'PR-RAS'!E6</f>
        <v>939085.38</v>
      </c>
      <c r="E2" s="6">
        <v>0</v>
      </c>
      <c r="F2" s="6">
        <v>0</v>
      </c>
      <c r="G2" s="7">
        <f t="shared" ref="G2:G264" si="0">(B2/1000)*(C2*1+D2*2)</f>
        <v>2831.2238899999998</v>
      </c>
      <c r="H2" s="7">
        <f t="shared" ref="H2:H264" si="1">ABS(C2-ROUND(C2,0))+ABS(D2-ROUND(D2,0))</f>
        <v>0.5099999998928979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164187.62999999998</v>
      </c>
      <c r="D3" s="1">
        <f>'PR-RAS'!E7</f>
        <v>218875.49000000002</v>
      </c>
      <c r="E3" s="1">
        <v>0</v>
      </c>
      <c r="F3" s="1">
        <v>0</v>
      </c>
      <c r="G3" s="2">
        <f t="shared" si="0"/>
        <v>1203.8772200000001</v>
      </c>
      <c r="H3" s="2">
        <f t="shared" si="1"/>
        <v>0.86000000004423782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154272.92999999996</v>
      </c>
      <c r="D4" s="1">
        <f>'PR-RAS'!E8</f>
        <v>210779.96000000002</v>
      </c>
      <c r="E4" s="1">
        <v>0</v>
      </c>
      <c r="F4" s="1">
        <v>0</v>
      </c>
      <c r="G4" s="2">
        <f t="shared" si="0"/>
        <v>1727.49855</v>
      </c>
      <c r="H4" s="2">
        <f t="shared" si="1"/>
        <v>0.11000000001513399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136668.85999999999</v>
      </c>
      <c r="D5" s="1">
        <f>'PR-RAS'!E9</f>
        <v>191457.23</v>
      </c>
      <c r="E5" s="1">
        <v>0</v>
      </c>
      <c r="F5" s="1">
        <v>0</v>
      </c>
      <c r="G5" s="2">
        <f t="shared" si="0"/>
        <v>2078.3332800000003</v>
      </c>
      <c r="H5" s="2">
        <f t="shared" si="1"/>
        <v>0.37000000002444722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5261.56</v>
      </c>
      <c r="D6" s="1">
        <f>'PR-RAS'!E10</f>
        <v>11037.68</v>
      </c>
      <c r="E6" s="1">
        <v>0</v>
      </c>
      <c r="F6" s="1">
        <v>0</v>
      </c>
      <c r="G6" s="2">
        <f t="shared" si="0"/>
        <v>136.68460000000002</v>
      </c>
      <c r="H6" s="2">
        <f t="shared" si="1"/>
        <v>0.75999999999930878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6434.21</v>
      </c>
      <c r="D7" s="1">
        <f>'PR-RAS'!E11</f>
        <v>5959.26</v>
      </c>
      <c r="E7" s="1">
        <v>0</v>
      </c>
      <c r="F7" s="1">
        <v>0</v>
      </c>
      <c r="G7" s="2">
        <f t="shared" si="0"/>
        <v>110.11638000000001</v>
      </c>
      <c r="H7" s="2">
        <f t="shared" si="1"/>
        <v>0.47000000000025466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5908.3</v>
      </c>
      <c r="D8" s="1">
        <f>'PR-RAS'!E12</f>
        <v>2325.79</v>
      </c>
      <c r="E8" s="1">
        <v>0</v>
      </c>
      <c r="F8" s="1">
        <v>0</v>
      </c>
      <c r="G8" s="2">
        <f t="shared" si="0"/>
        <v>73.919160000000005</v>
      </c>
      <c r="H8" s="2">
        <f t="shared" si="1"/>
        <v>0.51000000000021828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9367.41</v>
      </c>
      <c r="D19" s="1">
        <f>'PR-RAS'!E23</f>
        <v>7523.36</v>
      </c>
      <c r="E19" s="1">
        <v>0</v>
      </c>
      <c r="F19" s="1">
        <v>0</v>
      </c>
      <c r="G19" s="2">
        <f t="shared" si="0"/>
        <v>439.45433999999995</v>
      </c>
      <c r="H19" s="2">
        <f t="shared" si="1"/>
        <v>0.76999999999952706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33.92</v>
      </c>
      <c r="D20" s="1">
        <f>'PR-RAS'!E24</f>
        <v>0</v>
      </c>
      <c r="E20" s="1">
        <v>0</v>
      </c>
      <c r="F20" s="1">
        <v>0</v>
      </c>
      <c r="G20" s="2">
        <f t="shared" si="0"/>
        <v>0.64448000000000005</v>
      </c>
      <c r="H20" s="2">
        <f t="shared" si="1"/>
        <v>7.9999999999998295E-2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9333.49</v>
      </c>
      <c r="D23" s="1">
        <f>'PR-RAS'!E27</f>
        <v>7523.36</v>
      </c>
      <c r="E23" s="1">
        <v>0</v>
      </c>
      <c r="F23" s="1">
        <v>0</v>
      </c>
      <c r="G23" s="2">
        <f t="shared" si="0"/>
        <v>536.36461999999995</v>
      </c>
      <c r="H23" s="2">
        <f t="shared" si="1"/>
        <v>0.8499999999994543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547.29</v>
      </c>
      <c r="D25" s="1">
        <f>'PR-RAS'!E29</f>
        <v>572.16999999999996</v>
      </c>
      <c r="E25" s="1">
        <v>0</v>
      </c>
      <c r="F25" s="1">
        <v>0</v>
      </c>
      <c r="G25" s="2">
        <f t="shared" si="0"/>
        <v>40.599119999999999</v>
      </c>
      <c r="H25" s="2">
        <f t="shared" si="1"/>
        <v>0.45999999999992269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547.29</v>
      </c>
      <c r="D27" s="1">
        <f>'PR-RAS'!E31</f>
        <v>572.16999999999996</v>
      </c>
      <c r="E27" s="1">
        <v>0</v>
      </c>
      <c r="F27" s="1">
        <v>0</v>
      </c>
      <c r="G27" s="2">
        <f t="shared" si="0"/>
        <v>43.982379999999992</v>
      </c>
      <c r="H27" s="2">
        <f t="shared" si="1"/>
        <v>0.45999999999992269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695602.86</v>
      </c>
      <c r="D46" s="1">
        <f>'PR-RAS'!E50</f>
        <v>602034.92999999993</v>
      </c>
      <c r="E46" s="1">
        <v>0</v>
      </c>
      <c r="F46" s="1">
        <v>0</v>
      </c>
      <c r="G46" s="2">
        <f t="shared" si="0"/>
        <v>85485.272399999987</v>
      </c>
      <c r="H46" s="2">
        <f t="shared" si="1"/>
        <v>0.21000000007916242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681372.27</v>
      </c>
      <c r="D55" s="1">
        <f>'PR-RAS'!E59</f>
        <v>591759.65999999992</v>
      </c>
      <c r="E55" s="1">
        <v>0</v>
      </c>
      <c r="F55" s="1">
        <v>0</v>
      </c>
      <c r="G55" s="2">
        <f t="shared" si="0"/>
        <v>100704.14585999999</v>
      </c>
      <c r="H55" s="2">
        <f t="shared" si="1"/>
        <v>0.61000000010244548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260988.79</v>
      </c>
      <c r="D56" s="1">
        <f>'PR-RAS'!E60</f>
        <v>430034.91</v>
      </c>
      <c r="E56" s="1">
        <v>0</v>
      </c>
      <c r="F56" s="1">
        <v>0</v>
      </c>
      <c r="G56" s="2">
        <f t="shared" si="0"/>
        <v>61658.223549999995</v>
      </c>
      <c r="H56" s="2">
        <f t="shared" si="1"/>
        <v>0.3000000000174623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420383.48</v>
      </c>
      <c r="D57" s="1">
        <f>'PR-RAS'!E61</f>
        <v>161724.75</v>
      </c>
      <c r="E57" s="1">
        <v>0</v>
      </c>
      <c r="F57" s="1">
        <v>0</v>
      </c>
      <c r="G57" s="2">
        <f t="shared" si="0"/>
        <v>41654.64688</v>
      </c>
      <c r="H57" s="2">
        <f t="shared" si="1"/>
        <v>0.72999999998137355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13678.32</v>
      </c>
      <c r="D58" s="1">
        <f>'PR-RAS'!E62</f>
        <v>0</v>
      </c>
      <c r="E58" s="1">
        <v>0</v>
      </c>
      <c r="F58" s="1">
        <v>0</v>
      </c>
      <c r="G58" s="2">
        <f t="shared" si="0"/>
        <v>779.66424000000006</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13678.32</v>
      </c>
      <c r="D59" s="1">
        <f>'PR-RAS'!E63</f>
        <v>0</v>
      </c>
      <c r="E59" s="1">
        <v>0</v>
      </c>
      <c r="F59" s="1">
        <v>0</v>
      </c>
      <c r="G59" s="2">
        <f t="shared" si="0"/>
        <v>793.34256000000005</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275.27</v>
      </c>
      <c r="E64" s="1">
        <v>0</v>
      </c>
      <c r="F64" s="1">
        <v>0</v>
      </c>
      <c r="G64" s="2">
        <f t="shared" si="0"/>
        <v>34.684019999999997</v>
      </c>
      <c r="H64" s="2">
        <f t="shared" si="1"/>
        <v>0.26999999999998181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275.27</v>
      </c>
      <c r="E65" s="1">
        <v>0</v>
      </c>
      <c r="F65" s="1">
        <v>0</v>
      </c>
      <c r="G65" s="2">
        <f t="shared" si="0"/>
        <v>35.234560000000002</v>
      </c>
      <c r="H65" s="2">
        <f t="shared" si="1"/>
        <v>0.26999999999998181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552.27</v>
      </c>
      <c r="D70" s="1">
        <f>'PR-RAS'!E74</f>
        <v>10000</v>
      </c>
      <c r="E70" s="1">
        <v>0</v>
      </c>
      <c r="F70" s="1">
        <v>0</v>
      </c>
      <c r="G70" s="2">
        <f t="shared" si="0"/>
        <v>1418.1066300000002</v>
      </c>
      <c r="H70" s="2">
        <f t="shared" si="1"/>
        <v>0.26999999999998181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552.27</v>
      </c>
      <c r="D71" s="1">
        <f>'PR-RAS'!E75</f>
        <v>0</v>
      </c>
      <c r="E71" s="1">
        <v>0</v>
      </c>
      <c r="F71" s="1">
        <v>0</v>
      </c>
      <c r="G71" s="2">
        <f t="shared" si="0"/>
        <v>38.658900000000003</v>
      </c>
      <c r="H71" s="2">
        <f t="shared" si="1"/>
        <v>0.26999999999998181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10000</v>
      </c>
      <c r="E72" s="1">
        <v>0</v>
      </c>
      <c r="F72" s="1">
        <v>0</v>
      </c>
      <c r="G72" s="2">
        <f t="shared" si="0"/>
        <v>1419.9999999999998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8312.84</v>
      </c>
      <c r="D78" s="1">
        <f>'PR-RAS'!E82</f>
        <v>14092.57</v>
      </c>
      <c r="E78" s="1">
        <v>0</v>
      </c>
      <c r="F78" s="1">
        <v>0</v>
      </c>
      <c r="G78" s="2">
        <f t="shared" si="0"/>
        <v>2810.3444599999998</v>
      </c>
      <c r="H78" s="2">
        <f t="shared" si="1"/>
        <v>0.59000000000014552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8.7100000000000009</v>
      </c>
      <c r="D79" s="1">
        <f>'PR-RAS'!E83</f>
        <v>29.57</v>
      </c>
      <c r="E79" s="1">
        <v>0</v>
      </c>
      <c r="F79" s="1">
        <v>0</v>
      </c>
      <c r="G79" s="2">
        <f t="shared" si="0"/>
        <v>5.2922999999999991</v>
      </c>
      <c r="H79" s="2">
        <f t="shared" si="1"/>
        <v>0.71999999999999886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8.66</v>
      </c>
      <c r="D81" s="1">
        <f>'PR-RAS'!E85</f>
        <v>29.57</v>
      </c>
      <c r="E81" s="1">
        <v>0</v>
      </c>
      <c r="F81" s="1">
        <v>0</v>
      </c>
      <c r="G81" s="2">
        <f t="shared" si="0"/>
        <v>5.4239999999999995</v>
      </c>
      <c r="H81" s="2">
        <f t="shared" si="1"/>
        <v>0.76999999999999957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0.05</v>
      </c>
      <c r="D83" s="1">
        <f>'PR-RAS'!E87</f>
        <v>0</v>
      </c>
      <c r="E83" s="1">
        <v>0</v>
      </c>
      <c r="F83" s="1">
        <v>0</v>
      </c>
      <c r="G83" s="2">
        <f t="shared" si="0"/>
        <v>4.1000000000000003E-3</v>
      </c>
      <c r="H83" s="2">
        <f t="shared" si="1"/>
        <v>0.05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8304.130000000001</v>
      </c>
      <c r="D87" s="1">
        <f>'PR-RAS'!E91</f>
        <v>14063</v>
      </c>
      <c r="E87" s="1">
        <v>0</v>
      </c>
      <c r="F87" s="1">
        <v>0</v>
      </c>
      <c r="G87" s="2">
        <f t="shared" si="0"/>
        <v>3132.99118</v>
      </c>
      <c r="H87" s="2">
        <f t="shared" si="1"/>
        <v>0.13000000000101863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8298.86</v>
      </c>
      <c r="D89" s="1">
        <f>'PR-RAS'!E93</f>
        <v>14052.67</v>
      </c>
      <c r="E89" s="1">
        <v>0</v>
      </c>
      <c r="F89" s="1">
        <v>0</v>
      </c>
      <c r="G89" s="2">
        <f t="shared" si="0"/>
        <v>3203.5695999999994</v>
      </c>
      <c r="H89" s="2">
        <f t="shared" si="1"/>
        <v>0.46999999999934516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v>
      </c>
      <c r="D90" s="1">
        <f>'PR-RAS'!E94</f>
        <v>10.33</v>
      </c>
      <c r="E90" s="1">
        <v>0</v>
      </c>
      <c r="F90" s="1">
        <v>0</v>
      </c>
      <c r="G90" s="2">
        <f t="shared" si="0"/>
        <v>2.3077699999999997</v>
      </c>
      <c r="H90" s="2">
        <f t="shared" si="1"/>
        <v>0.59999999999999964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58455.59</v>
      </c>
      <c r="D102" s="1">
        <f>'PR-RAS'!E106</f>
        <v>77297.539999999994</v>
      </c>
      <c r="E102" s="1">
        <v>0</v>
      </c>
      <c r="F102" s="1">
        <v>0</v>
      </c>
      <c r="G102" s="2">
        <f t="shared" si="0"/>
        <v>21518.11767</v>
      </c>
      <c r="H102" s="2">
        <f t="shared" si="1"/>
        <v>0.8700000000098953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12180.79</v>
      </c>
      <c r="D103" s="1">
        <f>'PR-RAS'!E107</f>
        <v>12139.86</v>
      </c>
      <c r="E103" s="1">
        <v>0</v>
      </c>
      <c r="F103" s="1">
        <v>0</v>
      </c>
      <c r="G103" s="2">
        <f t="shared" si="0"/>
        <v>3718.9720200000002</v>
      </c>
      <c r="H103" s="2">
        <f t="shared" si="1"/>
        <v>0.34999999999854481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12180.79</v>
      </c>
      <c r="D107" s="1">
        <f>'PR-RAS'!E111</f>
        <v>12139.86</v>
      </c>
      <c r="E107" s="1">
        <v>0</v>
      </c>
      <c r="F107" s="1">
        <v>0</v>
      </c>
      <c r="G107" s="2">
        <f t="shared" si="0"/>
        <v>3864.8140600000002</v>
      </c>
      <c r="H107" s="2">
        <f t="shared" si="1"/>
        <v>0.34999999999854481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18787.96</v>
      </c>
      <c r="D108" s="1">
        <f>'PR-RAS'!E112</f>
        <v>41804.399999999994</v>
      </c>
      <c r="E108" s="1">
        <v>0</v>
      </c>
      <c r="F108" s="1">
        <v>0</v>
      </c>
      <c r="G108" s="2">
        <f t="shared" si="0"/>
        <v>10956.453319999997</v>
      </c>
      <c r="H108" s="2">
        <f t="shared" si="1"/>
        <v>0.43999999999505235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143.63999999999999</v>
      </c>
      <c r="D110" s="1">
        <f>'PR-RAS'!E114</f>
        <v>23.09</v>
      </c>
      <c r="E110" s="1">
        <v>0</v>
      </c>
      <c r="F110" s="1">
        <v>0</v>
      </c>
      <c r="G110" s="2">
        <f t="shared" si="0"/>
        <v>20.690379999999998</v>
      </c>
      <c r="H110" s="2">
        <f t="shared" si="1"/>
        <v>0.4500000000000135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18644.32</v>
      </c>
      <c r="D113" s="1">
        <f>'PR-RAS'!E117</f>
        <v>41781.31</v>
      </c>
      <c r="E113" s="1">
        <v>0</v>
      </c>
      <c r="F113" s="1">
        <v>0</v>
      </c>
      <c r="G113" s="2">
        <f t="shared" si="0"/>
        <v>11447.17728</v>
      </c>
      <c r="H113" s="2">
        <f t="shared" si="1"/>
        <v>0.62999999999738066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27486.84</v>
      </c>
      <c r="D116" s="1">
        <f>'PR-RAS'!E120</f>
        <v>23353.279999999999</v>
      </c>
      <c r="E116" s="1">
        <v>0</v>
      </c>
      <c r="F116" s="1">
        <v>0</v>
      </c>
      <c r="G116" s="2">
        <f t="shared" si="0"/>
        <v>8532.241</v>
      </c>
      <c r="H116" s="2">
        <f t="shared" si="1"/>
        <v>0.43999999999869033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5469.72</v>
      </c>
      <c r="D117" s="1">
        <f>'PR-RAS'!E121</f>
        <v>904.03</v>
      </c>
      <c r="E117" s="1">
        <v>0</v>
      </c>
      <c r="F117" s="1">
        <v>0</v>
      </c>
      <c r="G117" s="2">
        <f t="shared" si="0"/>
        <v>844.22248000000013</v>
      </c>
      <c r="H117" s="2">
        <f t="shared" si="1"/>
        <v>0.30999999999971806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22017.119999999999</v>
      </c>
      <c r="D118" s="1">
        <f>'PR-RAS'!E122</f>
        <v>22449.25</v>
      </c>
      <c r="E118" s="1">
        <v>0</v>
      </c>
      <c r="F118" s="1">
        <v>0</v>
      </c>
      <c r="G118" s="2">
        <f t="shared" si="0"/>
        <v>7829.1275399999995</v>
      </c>
      <c r="H118" s="2">
        <f t="shared" si="1"/>
        <v>0.36999999999898137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25000</v>
      </c>
      <c r="D120" s="1">
        <f>'PR-RAS'!E124</f>
        <v>25663.31</v>
      </c>
      <c r="E120" s="1">
        <v>0</v>
      </c>
      <c r="F120" s="1">
        <v>0</v>
      </c>
      <c r="G120" s="2">
        <f t="shared" si="0"/>
        <v>9082.8677799999987</v>
      </c>
      <c r="H120" s="2">
        <f t="shared" si="1"/>
        <v>0.31000000000130967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25000</v>
      </c>
      <c r="D124" s="1">
        <f>'PR-RAS'!E128</f>
        <v>25663.31</v>
      </c>
      <c r="E124" s="1">
        <v>0</v>
      </c>
      <c r="F124" s="1">
        <v>0</v>
      </c>
      <c r="G124" s="2">
        <f t="shared" si="0"/>
        <v>9388.1742599999998</v>
      </c>
      <c r="H124" s="2">
        <f t="shared" si="1"/>
        <v>0.31000000000130967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663.31</v>
      </c>
      <c r="E125" s="1">
        <v>0</v>
      </c>
      <c r="F125" s="1">
        <v>0</v>
      </c>
      <c r="G125" s="2">
        <f t="shared" si="0"/>
        <v>164.50088</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25000</v>
      </c>
      <c r="D126" s="1">
        <f>'PR-RAS'!E130</f>
        <v>25000</v>
      </c>
      <c r="E126" s="1">
        <v>0</v>
      </c>
      <c r="F126" s="1">
        <v>0</v>
      </c>
      <c r="G126" s="2">
        <f t="shared" si="0"/>
        <v>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1494.21</v>
      </c>
      <c r="D135" s="1">
        <f>'PR-RAS'!E139</f>
        <v>1121.54</v>
      </c>
      <c r="E135" s="1">
        <v>0</v>
      </c>
      <c r="F135" s="1">
        <v>0</v>
      </c>
      <c r="G135" s="2">
        <f t="shared" si="0"/>
        <v>500.79686000000004</v>
      </c>
      <c r="H135" s="2">
        <f t="shared" si="1"/>
        <v>0.67000000000007276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1494.21</v>
      </c>
      <c r="D146" s="1">
        <f>'PR-RAS'!E150</f>
        <v>1121.54</v>
      </c>
      <c r="E146" s="1">
        <v>0</v>
      </c>
      <c r="F146" s="1">
        <v>0</v>
      </c>
      <c r="G146" s="2">
        <f t="shared" si="0"/>
        <v>541.90704999999991</v>
      </c>
      <c r="H146" s="2">
        <f t="shared" si="1"/>
        <v>0.67000000000007276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543244.79</v>
      </c>
      <c r="D147" s="1">
        <f>'PR-RAS'!E151</f>
        <v>873269.35</v>
      </c>
      <c r="E147" s="1">
        <v>0</v>
      </c>
      <c r="F147" s="1">
        <v>0</v>
      </c>
      <c r="G147" s="2">
        <f t="shared" si="0"/>
        <v>334308.38954</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221268.72999999998</v>
      </c>
      <c r="D148" s="1">
        <f>'PR-RAS'!E152</f>
        <v>439709.51999999996</v>
      </c>
      <c r="E148" s="1">
        <v>0</v>
      </c>
      <c r="F148" s="1">
        <v>0</v>
      </c>
      <c r="G148" s="2">
        <f t="shared" si="0"/>
        <v>161801.10219000001</v>
      </c>
      <c r="H148" s="2">
        <f t="shared" si="1"/>
        <v>0.75000000005820766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180256.16</v>
      </c>
      <c r="D149" s="1">
        <f>'PR-RAS'!E153</f>
        <v>352877.42</v>
      </c>
      <c r="E149" s="1">
        <v>0</v>
      </c>
      <c r="F149" s="1">
        <v>0</v>
      </c>
      <c r="G149" s="2">
        <f t="shared" si="0"/>
        <v>131129.628</v>
      </c>
      <c r="H149" s="2">
        <f t="shared" si="1"/>
        <v>0.57999999998719431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180256.16</v>
      </c>
      <c r="D150" s="1">
        <f>'PR-RAS'!E154</f>
        <v>352877.42</v>
      </c>
      <c r="E150" s="1">
        <v>0</v>
      </c>
      <c r="F150" s="1">
        <v>0</v>
      </c>
      <c r="G150" s="2">
        <f t="shared" si="0"/>
        <v>132015.639</v>
      </c>
      <c r="H150" s="2">
        <f t="shared" si="1"/>
        <v>0.57999999998719431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11270.24</v>
      </c>
      <c r="D154" s="1">
        <f>'PR-RAS'!E158</f>
        <v>28607.25</v>
      </c>
      <c r="E154" s="1">
        <v>0</v>
      </c>
      <c r="F154" s="1">
        <v>0</v>
      </c>
      <c r="G154" s="2">
        <f t="shared" si="0"/>
        <v>10478.165220000001</v>
      </c>
      <c r="H154" s="2">
        <f t="shared" si="1"/>
        <v>0.48999999999978172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29742.33</v>
      </c>
      <c r="D155" s="1">
        <f>'PR-RAS'!E159</f>
        <v>58224.85</v>
      </c>
      <c r="E155" s="1">
        <v>0</v>
      </c>
      <c r="F155" s="1">
        <v>0</v>
      </c>
      <c r="G155" s="2">
        <f t="shared" si="0"/>
        <v>22513.572619999999</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29742.33</v>
      </c>
      <c r="D157" s="1">
        <f>'PR-RAS'!E161</f>
        <v>58224.85</v>
      </c>
      <c r="E157" s="1">
        <v>0</v>
      </c>
      <c r="F157" s="1">
        <v>0</v>
      </c>
      <c r="G157" s="2">
        <f t="shared" si="0"/>
        <v>22805.956679999999</v>
      </c>
      <c r="H157" s="2">
        <f t="shared" si="1"/>
        <v>0.48000000000320142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273817.01</v>
      </c>
      <c r="D159" s="1">
        <f>'PR-RAS'!E163</f>
        <v>349801.45</v>
      </c>
      <c r="E159" s="1">
        <v>0</v>
      </c>
      <c r="F159" s="1">
        <v>0</v>
      </c>
      <c r="G159" s="2">
        <f t="shared" si="0"/>
        <v>153800.34578</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16061.619999999999</v>
      </c>
      <c r="D160" s="1">
        <f>'PR-RAS'!E164</f>
        <v>19540.98</v>
      </c>
      <c r="E160" s="1">
        <v>0</v>
      </c>
      <c r="F160" s="1">
        <v>0</v>
      </c>
      <c r="G160" s="2">
        <f t="shared" si="0"/>
        <v>8767.8292199999996</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684.72</v>
      </c>
      <c r="D161" s="1">
        <f>'PR-RAS'!E165</f>
        <v>1180.9000000000001</v>
      </c>
      <c r="E161" s="1">
        <v>0</v>
      </c>
      <c r="F161" s="1">
        <v>0</v>
      </c>
      <c r="G161" s="2">
        <f t="shared" si="0"/>
        <v>487.4432000000001</v>
      </c>
      <c r="H161" s="2">
        <f t="shared" si="1"/>
        <v>0.37999999999988177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13865.28</v>
      </c>
      <c r="D162" s="1">
        <f>'PR-RAS'!E166</f>
        <v>17418.12</v>
      </c>
      <c r="E162" s="1">
        <v>0</v>
      </c>
      <c r="F162" s="1">
        <v>0</v>
      </c>
      <c r="G162" s="2">
        <f t="shared" si="0"/>
        <v>7840.9447199999995</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1511.62</v>
      </c>
      <c r="D163" s="1">
        <f>'PR-RAS'!E167</f>
        <v>941.96</v>
      </c>
      <c r="E163" s="1">
        <v>0</v>
      </c>
      <c r="F163" s="1">
        <v>0</v>
      </c>
      <c r="G163" s="2">
        <f t="shared" si="0"/>
        <v>550.07748000000004</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44336.77</v>
      </c>
      <c r="D165" s="1">
        <f>'PR-RAS'!E169</f>
        <v>63576.18</v>
      </c>
      <c r="E165" s="1">
        <v>0</v>
      </c>
      <c r="F165" s="1">
        <v>0</v>
      </c>
      <c r="G165" s="2">
        <f t="shared" si="0"/>
        <v>28124.217320000003</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6114.39</v>
      </c>
      <c r="D166" s="1">
        <f>'PR-RAS'!E170</f>
        <v>10504.4</v>
      </c>
      <c r="E166" s="1">
        <v>0</v>
      </c>
      <c r="F166" s="1">
        <v>0</v>
      </c>
      <c r="G166" s="2">
        <f t="shared" si="0"/>
        <v>4475.3263500000003</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13618.02</v>
      </c>
      <c r="D167" s="1">
        <f>'PR-RAS'!E171</f>
        <v>23081.21</v>
      </c>
      <c r="E167" s="1">
        <v>0</v>
      </c>
      <c r="F167" s="1">
        <v>0</v>
      </c>
      <c r="G167" s="2">
        <f t="shared" si="0"/>
        <v>9923.5530400000007</v>
      </c>
      <c r="H167" s="2">
        <f t="shared" si="1"/>
        <v>0.22999999999956344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21262.26</v>
      </c>
      <c r="D168" s="1">
        <f>'PR-RAS'!E172</f>
        <v>27100.89</v>
      </c>
      <c r="E168" s="1">
        <v>0</v>
      </c>
      <c r="F168" s="1">
        <v>0</v>
      </c>
      <c r="G168" s="2">
        <f t="shared" si="0"/>
        <v>12602.49468</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408.33</v>
      </c>
      <c r="D169" s="1">
        <f>'PR-RAS'!E173</f>
        <v>926.27</v>
      </c>
      <c r="E169" s="1">
        <v>0</v>
      </c>
      <c r="F169" s="1">
        <v>0</v>
      </c>
      <c r="G169" s="2">
        <f t="shared" si="0"/>
        <v>379.82616000000002</v>
      </c>
      <c r="H169" s="2">
        <f t="shared" si="1"/>
        <v>0.59999999999996589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2933.77</v>
      </c>
      <c r="D170" s="1">
        <f>'PR-RAS'!E174</f>
        <v>1963.41</v>
      </c>
      <c r="E170" s="1">
        <v>0</v>
      </c>
      <c r="F170" s="1">
        <v>0</v>
      </c>
      <c r="G170" s="2">
        <f t="shared" si="0"/>
        <v>1159.4397100000001</v>
      </c>
      <c r="H170" s="2">
        <f t="shared" si="1"/>
        <v>0.64000000000010004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195345.78999999998</v>
      </c>
      <c r="D173" s="1">
        <f>'PR-RAS'!E177</f>
        <v>228765.11000000002</v>
      </c>
      <c r="E173" s="1">
        <v>0</v>
      </c>
      <c r="F173" s="1">
        <v>0</v>
      </c>
      <c r="G173" s="2">
        <f t="shared" si="0"/>
        <v>112294.67371999999</v>
      </c>
      <c r="H173" s="2">
        <f t="shared" si="1"/>
        <v>0.32000000003608875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7519.1</v>
      </c>
      <c r="D174" s="1">
        <f>'PR-RAS'!E178</f>
        <v>8787.81</v>
      </c>
      <c r="E174" s="1">
        <v>0</v>
      </c>
      <c r="F174" s="1">
        <v>0</v>
      </c>
      <c r="G174" s="2">
        <f t="shared" si="0"/>
        <v>4341.3865599999999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61272.4</v>
      </c>
      <c r="D175" s="1">
        <f>'PR-RAS'!E179</f>
        <v>29916.27</v>
      </c>
      <c r="E175" s="1">
        <v>0</v>
      </c>
      <c r="F175" s="1">
        <v>0</v>
      </c>
      <c r="G175" s="2">
        <f t="shared" si="0"/>
        <v>21072.259559999999</v>
      </c>
      <c r="H175" s="2">
        <f t="shared" si="1"/>
        <v>0.67000000000189175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5667.03</v>
      </c>
      <c r="D176" s="1">
        <f>'PR-RAS'!E180</f>
        <v>7924.11</v>
      </c>
      <c r="E176" s="1">
        <v>0</v>
      </c>
      <c r="F176" s="1">
        <v>0</v>
      </c>
      <c r="G176" s="2">
        <f t="shared" si="0"/>
        <v>3765.1687499999998</v>
      </c>
      <c r="H176" s="2">
        <f t="shared" si="1"/>
        <v>0.13999999999941792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36226.449999999997</v>
      </c>
      <c r="D177" s="1">
        <f>'PR-RAS'!E181</f>
        <v>30926.13</v>
      </c>
      <c r="E177" s="1">
        <v>0</v>
      </c>
      <c r="F177" s="1">
        <v>0</v>
      </c>
      <c r="G177" s="2">
        <f t="shared" si="0"/>
        <v>17261.852959999997</v>
      </c>
      <c r="H177" s="2">
        <f t="shared" si="1"/>
        <v>0.57999999999810825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36552.01</v>
      </c>
      <c r="D178" s="1">
        <f>'PR-RAS'!E182</f>
        <v>53127.8</v>
      </c>
      <c r="E178" s="1">
        <v>0</v>
      </c>
      <c r="F178" s="1">
        <v>0</v>
      </c>
      <c r="G178" s="2">
        <f t="shared" si="0"/>
        <v>25276.946970000001</v>
      </c>
      <c r="H178" s="2">
        <f t="shared" si="1"/>
        <v>0.20999999999912689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2624.25</v>
      </c>
      <c r="D179" s="1">
        <f>'PR-RAS'!E183</f>
        <v>3868.54</v>
      </c>
      <c r="E179" s="1">
        <v>0</v>
      </c>
      <c r="F179" s="1">
        <v>0</v>
      </c>
      <c r="G179" s="2">
        <f t="shared" si="0"/>
        <v>1844.31674</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32049.94</v>
      </c>
      <c r="D180" s="1">
        <f>'PR-RAS'!E184</f>
        <v>63871.94</v>
      </c>
      <c r="E180" s="1">
        <v>0</v>
      </c>
      <c r="F180" s="1">
        <v>0</v>
      </c>
      <c r="G180" s="2">
        <f t="shared" si="0"/>
        <v>28603.093779999999</v>
      </c>
      <c r="H180" s="2">
        <f t="shared" si="1"/>
        <v>0.11999999999898137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12801.68</v>
      </c>
      <c r="D181" s="1">
        <f>'PR-RAS'!E185</f>
        <v>11906.28</v>
      </c>
      <c r="E181" s="1">
        <v>0</v>
      </c>
      <c r="F181" s="1">
        <v>0</v>
      </c>
      <c r="G181" s="2">
        <f t="shared" si="0"/>
        <v>6590.5632000000005</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632.92999999999995</v>
      </c>
      <c r="D182" s="1">
        <f>'PR-RAS'!E186</f>
        <v>18436.23</v>
      </c>
      <c r="E182" s="1">
        <v>0</v>
      </c>
      <c r="F182" s="1">
        <v>0</v>
      </c>
      <c r="G182" s="2">
        <f t="shared" si="0"/>
        <v>6788.47559</v>
      </c>
      <c r="H182" s="2">
        <f t="shared" si="1"/>
        <v>0.29999999999961346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18072.830000000002</v>
      </c>
      <c r="D184" s="1">
        <f>'PR-RAS'!E188</f>
        <v>37919.18</v>
      </c>
      <c r="E184" s="1">
        <v>0</v>
      </c>
      <c r="F184" s="1">
        <v>0</v>
      </c>
      <c r="G184" s="2">
        <f t="shared" si="0"/>
        <v>17185.747770000002</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10685.61</v>
      </c>
      <c r="D185" s="1">
        <f>'PR-RAS'!E189</f>
        <v>16501.43</v>
      </c>
      <c r="E185" s="1">
        <v>0</v>
      </c>
      <c r="F185" s="1">
        <v>0</v>
      </c>
      <c r="G185" s="2">
        <f t="shared" si="0"/>
        <v>8038.6784800000005</v>
      </c>
      <c r="H185" s="2">
        <f t="shared" si="1"/>
        <v>0.81999999999970896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5437.45</v>
      </c>
      <c r="D187" s="1">
        <f>'PR-RAS'!E191</f>
        <v>6611.59</v>
      </c>
      <c r="E187" s="1">
        <v>0</v>
      </c>
      <c r="F187" s="1">
        <v>0</v>
      </c>
      <c r="G187" s="2">
        <f t="shared" si="0"/>
        <v>3470.87718</v>
      </c>
      <c r="H187" s="2">
        <f t="shared" si="1"/>
        <v>0.85999999999967258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914.16</v>
      </c>
      <c r="D188" s="1">
        <f>'PR-RAS'!E192</f>
        <v>1625.75</v>
      </c>
      <c r="E188" s="1">
        <v>0</v>
      </c>
      <c r="F188" s="1">
        <v>0</v>
      </c>
      <c r="G188" s="2">
        <f t="shared" si="0"/>
        <v>778.97841999999991</v>
      </c>
      <c r="H188" s="2">
        <f t="shared" si="1"/>
        <v>0.40999999999996817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413.36</v>
      </c>
      <c r="D189" s="1">
        <f>'PR-RAS'!E193</f>
        <v>4271.75</v>
      </c>
      <c r="E189" s="1">
        <v>0</v>
      </c>
      <c r="F189" s="1">
        <v>0</v>
      </c>
      <c r="G189" s="2">
        <f t="shared" si="0"/>
        <v>1683.8896800000002</v>
      </c>
      <c r="H189" s="2">
        <f t="shared" si="1"/>
        <v>0.61000000000001364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622.25</v>
      </c>
      <c r="D191" s="1">
        <f>'PR-RAS'!E195</f>
        <v>8908.66</v>
      </c>
      <c r="E191" s="1">
        <v>0</v>
      </c>
      <c r="F191" s="1">
        <v>0</v>
      </c>
      <c r="G191" s="2">
        <f t="shared" si="0"/>
        <v>3503.5183000000002</v>
      </c>
      <c r="H191" s="2">
        <f t="shared" si="1"/>
        <v>0.59000000000014552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27520.12</v>
      </c>
      <c r="D192" s="1">
        <f>'PR-RAS'!E196</f>
        <v>29754.370000000003</v>
      </c>
      <c r="E192" s="1">
        <v>0</v>
      </c>
      <c r="F192" s="1">
        <v>0</v>
      </c>
      <c r="G192" s="2">
        <f t="shared" si="0"/>
        <v>16622.51226</v>
      </c>
      <c r="H192" s="2">
        <f t="shared" si="1"/>
        <v>0.49000000000160071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11145.3</v>
      </c>
      <c r="D198" s="1">
        <f>'PR-RAS'!E202</f>
        <v>6633.33</v>
      </c>
      <c r="E198" s="1">
        <v>0</v>
      </c>
      <c r="F198" s="1">
        <v>0</v>
      </c>
      <c r="G198" s="2">
        <f t="shared" si="0"/>
        <v>4809.1561199999996</v>
      </c>
      <c r="H198" s="2">
        <f t="shared" si="1"/>
        <v>0.62999999999919964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2011.3</v>
      </c>
      <c r="D200" s="1">
        <f>'PR-RAS'!E204</f>
        <v>0</v>
      </c>
      <c r="E200" s="1">
        <v>0</v>
      </c>
      <c r="F200" s="1">
        <v>0</v>
      </c>
      <c r="G200" s="2">
        <f t="shared" si="0"/>
        <v>400.24869999999999</v>
      </c>
      <c r="H200" s="2">
        <f t="shared" si="1"/>
        <v>0.29999999999995453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9134</v>
      </c>
      <c r="D201" s="1">
        <f>'PR-RAS'!E205</f>
        <v>6633.33</v>
      </c>
      <c r="E201" s="1">
        <v>0</v>
      </c>
      <c r="F201" s="1">
        <v>0</v>
      </c>
      <c r="G201" s="2">
        <f t="shared" si="0"/>
        <v>4480.1320000000005</v>
      </c>
      <c r="H201" s="2">
        <f t="shared" si="1"/>
        <v>0.32999999999992724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16374.82</v>
      </c>
      <c r="D206" s="1">
        <f>'PR-RAS'!E210</f>
        <v>23121.040000000001</v>
      </c>
      <c r="E206" s="1">
        <v>0</v>
      </c>
      <c r="F206" s="1">
        <v>0</v>
      </c>
      <c r="G206" s="2">
        <f t="shared" si="0"/>
        <v>12836.4645</v>
      </c>
      <c r="H206" s="2">
        <f t="shared" si="1"/>
        <v>0.22000000000116415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2244.98</v>
      </c>
      <c r="D207" s="1">
        <f>'PR-RAS'!E211</f>
        <v>2870.98</v>
      </c>
      <c r="E207" s="1">
        <v>0</v>
      </c>
      <c r="F207" s="1">
        <v>0</v>
      </c>
      <c r="G207" s="2">
        <f t="shared" si="0"/>
        <v>1645.3096399999999</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14129.84</v>
      </c>
      <c r="D209" s="1">
        <f>'PR-RAS'!E213</f>
        <v>20250.060000000001</v>
      </c>
      <c r="E209" s="1">
        <v>0</v>
      </c>
      <c r="F209" s="1">
        <v>0</v>
      </c>
      <c r="G209" s="2">
        <f t="shared" si="0"/>
        <v>11363.03168</v>
      </c>
      <c r="H209" s="2">
        <f t="shared" si="1"/>
        <v>0.22000000000116415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1020.28</v>
      </c>
      <c r="D220" s="1">
        <f>'PR-RAS'!E224</f>
        <v>0</v>
      </c>
      <c r="E220" s="1">
        <v>0</v>
      </c>
      <c r="F220" s="1">
        <v>0</v>
      </c>
      <c r="G220" s="2">
        <f t="shared" si="0"/>
        <v>223.44131999999999</v>
      </c>
      <c r="H220" s="2">
        <f t="shared" si="1"/>
        <v>0.27999999999997272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1020.28</v>
      </c>
      <c r="D232" s="1">
        <f>'PR-RAS'!E236</f>
        <v>0</v>
      </c>
      <c r="E232" s="1">
        <v>0</v>
      </c>
      <c r="F232" s="1">
        <v>0</v>
      </c>
      <c r="G232" s="2">
        <f t="shared" si="0"/>
        <v>235.68468000000001</v>
      </c>
      <c r="H232" s="2">
        <f t="shared" si="1"/>
        <v>0.27999999999997272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1020.28</v>
      </c>
      <c r="D233" s="1">
        <f>'PR-RAS'!E237</f>
        <v>0</v>
      </c>
      <c r="E233" s="1">
        <v>0</v>
      </c>
      <c r="F233" s="1">
        <v>0</v>
      </c>
      <c r="G233" s="2">
        <f t="shared" si="0"/>
        <v>236.70496</v>
      </c>
      <c r="H233" s="2">
        <f t="shared" si="1"/>
        <v>0.27999999999997272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16708</v>
      </c>
      <c r="D248" s="1">
        <f>'PR-RAS'!E252</f>
        <v>50278.97</v>
      </c>
      <c r="E248" s="1">
        <v>0</v>
      </c>
      <c r="F248" s="1">
        <v>0</v>
      </c>
      <c r="G248" s="2">
        <f t="shared" si="0"/>
        <v>28964.687180000001</v>
      </c>
      <c r="H248" s="2">
        <f t="shared" si="1"/>
        <v>2.9999999998835847E-2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16708</v>
      </c>
      <c r="D255" s="1">
        <f>'PR-RAS'!E259</f>
        <v>50278.97</v>
      </c>
      <c r="E255" s="1">
        <v>0</v>
      </c>
      <c r="F255" s="1">
        <v>0</v>
      </c>
      <c r="G255" s="2">
        <f t="shared" si="0"/>
        <v>29785.548760000001</v>
      </c>
      <c r="H255" s="2">
        <f t="shared" si="1"/>
        <v>2.9999999998835847E-2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10264.780000000001</v>
      </c>
      <c r="D256" s="1">
        <f>'PR-RAS'!E260</f>
        <v>10588.39</v>
      </c>
      <c r="E256" s="1">
        <v>0</v>
      </c>
      <c r="F256" s="1">
        <v>0</v>
      </c>
      <c r="G256" s="2">
        <f t="shared" si="0"/>
        <v>8017.5977999999996</v>
      </c>
      <c r="H256" s="2">
        <f t="shared" si="1"/>
        <v>0.60999999999876309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6443.22</v>
      </c>
      <c r="D257" s="1">
        <f>'PR-RAS'!E261</f>
        <v>39690.58</v>
      </c>
      <c r="E257" s="1">
        <v>0</v>
      </c>
      <c r="F257" s="1">
        <v>0</v>
      </c>
      <c r="G257" s="2">
        <f t="shared" si="0"/>
        <v>21971.041280000001</v>
      </c>
      <c r="H257" s="2">
        <f t="shared" si="1"/>
        <v>0.63999999999850843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2910.65</v>
      </c>
      <c r="D259" s="1">
        <f>'PR-RAS'!E263</f>
        <v>3725.04</v>
      </c>
      <c r="E259" s="1">
        <v>0</v>
      </c>
      <c r="F259" s="1">
        <v>0</v>
      </c>
      <c r="G259" s="2">
        <f t="shared" si="0"/>
        <v>2673.0683399999998</v>
      </c>
      <c r="H259" s="2">
        <f t="shared" si="1"/>
        <v>0.38999999999987267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2910.65</v>
      </c>
      <c r="D260" s="1">
        <f>'PR-RAS'!E264</f>
        <v>3725.04</v>
      </c>
      <c r="E260" s="1">
        <v>0</v>
      </c>
      <c r="F260" s="1">
        <v>0</v>
      </c>
      <c r="G260" s="2">
        <f t="shared" si="0"/>
        <v>2683.4290700000001</v>
      </c>
      <c r="H260" s="2">
        <f t="shared" si="1"/>
        <v>0.38999999999987267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2910.65</v>
      </c>
      <c r="D261" s="1">
        <f>'PR-RAS'!E265</f>
        <v>3725.04</v>
      </c>
      <c r="E261" s="1">
        <v>0</v>
      </c>
      <c r="F261" s="1">
        <v>0</v>
      </c>
      <c r="G261" s="2">
        <f t="shared" si="0"/>
        <v>2693.7898</v>
      </c>
      <c r="H261" s="2">
        <f t="shared" si="1"/>
        <v>0.38999999999987267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543244.79</v>
      </c>
      <c r="D285" s="1">
        <f>'PR-RAS'!E289</f>
        <v>873269.35</v>
      </c>
      <c r="E285" s="1">
        <v>0</v>
      </c>
      <c r="F285" s="1">
        <v>0</v>
      </c>
      <c r="G285" s="2">
        <f t="shared" si="8"/>
        <v>650298.51115999999</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409808.33999999985</v>
      </c>
      <c r="D286" s="1">
        <f>'PR-RAS'!E290</f>
        <v>65816.030000000028</v>
      </c>
      <c r="E286" s="1">
        <v>0</v>
      </c>
      <c r="F286" s="1">
        <v>0</v>
      </c>
      <c r="G286" s="2">
        <f t="shared" si="8"/>
        <v>154310.51399999997</v>
      </c>
      <c r="H286" s="2">
        <f t="shared" si="9"/>
        <v>0.36999999987892807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120317.34</v>
      </c>
      <c r="D289" s="1">
        <f>'PR-RAS'!E293</f>
        <v>130892.49</v>
      </c>
      <c r="E289" s="1">
        <v>0</v>
      </c>
      <c r="F289" s="1">
        <v>0</v>
      </c>
      <c r="G289" s="2">
        <f t="shared" si="8"/>
        <v>110045.46815999999</v>
      </c>
      <c r="H289" s="2">
        <f t="shared" si="9"/>
        <v>0.83000000000174623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2020.53</v>
      </c>
      <c r="D290" s="1">
        <f>'PR-RAS'!E294</f>
        <v>24116.47</v>
      </c>
      <c r="E290" s="1">
        <v>0</v>
      </c>
      <c r="F290" s="1">
        <v>0</v>
      </c>
      <c r="G290" s="2">
        <f t="shared" si="8"/>
        <v>14523.252829999999</v>
      </c>
      <c r="H290" s="2">
        <f t="shared" si="9"/>
        <v>0.94000000000119144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22037.93</v>
      </c>
      <c r="D293" s="1">
        <f>'PR-RAS'!E298</f>
        <v>114894.63</v>
      </c>
      <c r="E293" s="1">
        <v>0</v>
      </c>
      <c r="F293" s="1">
        <v>0</v>
      </c>
      <c r="G293" s="2">
        <f t="shared" si="8"/>
        <v>73533.539479999992</v>
      </c>
      <c r="H293" s="2">
        <f t="shared" si="9"/>
        <v>0.43999999999505235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22037.93</v>
      </c>
      <c r="D294" s="1">
        <f>'PR-RAS'!E299</f>
        <v>114894.63</v>
      </c>
      <c r="E294" s="1">
        <v>0</v>
      </c>
      <c r="F294" s="1">
        <v>0</v>
      </c>
      <c r="G294" s="2">
        <f t="shared" si="8"/>
        <v>73785.366670000003</v>
      </c>
      <c r="H294" s="2">
        <f t="shared" si="9"/>
        <v>0.43999999999505235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22037.93</v>
      </c>
      <c r="D295" s="1">
        <f>'PR-RAS'!E300</f>
        <v>114894.63</v>
      </c>
      <c r="E295" s="1">
        <v>0</v>
      </c>
      <c r="F295" s="1">
        <v>0</v>
      </c>
      <c r="G295" s="2">
        <f t="shared" si="8"/>
        <v>74037.193859999999</v>
      </c>
      <c r="H295" s="2">
        <f t="shared" si="9"/>
        <v>0.43999999999505235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22037.93</v>
      </c>
      <c r="D296" s="1">
        <f>'PR-RAS'!E301</f>
        <v>114894.63</v>
      </c>
      <c r="E296" s="1">
        <v>0</v>
      </c>
      <c r="F296" s="1">
        <v>0</v>
      </c>
      <c r="G296" s="2">
        <f t="shared" si="8"/>
        <v>74289.021049999996</v>
      </c>
      <c r="H296" s="2">
        <f t="shared" si="9"/>
        <v>0.43999999999505235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100978.38</v>
      </c>
      <c r="D345" s="1">
        <f>'PR-RAS'!E350</f>
        <v>131135.67999999999</v>
      </c>
      <c r="E345" s="1">
        <v>0</v>
      </c>
      <c r="F345" s="1">
        <v>0</v>
      </c>
      <c r="G345" s="2">
        <f t="shared" si="8"/>
        <v>124957.91055999999</v>
      </c>
      <c r="H345" s="2">
        <f t="shared" si="9"/>
        <v>0.70000000001164153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100978.38</v>
      </c>
      <c r="D358" s="1">
        <f>'PR-RAS'!E363</f>
        <v>131135.67999999999</v>
      </c>
      <c r="E358" s="1">
        <v>0</v>
      </c>
      <c r="F358" s="1">
        <v>0</v>
      </c>
      <c r="G358" s="2">
        <f t="shared" si="8"/>
        <v>129680.15717999999</v>
      </c>
      <c r="H358" s="2">
        <f t="shared" si="9"/>
        <v>0.70000000001164153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95615.69</v>
      </c>
      <c r="D359" s="1">
        <f>'PR-RAS'!E364</f>
        <v>118091.56</v>
      </c>
      <c r="E359" s="1">
        <v>0</v>
      </c>
      <c r="F359" s="1">
        <v>0</v>
      </c>
      <c r="G359" s="2">
        <f t="shared" si="8"/>
        <v>118783.97398</v>
      </c>
      <c r="H359" s="2">
        <f t="shared" si="9"/>
        <v>0.75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41608.33</v>
      </c>
      <c r="D362" s="1">
        <f>'PR-RAS'!E367</f>
        <v>0</v>
      </c>
      <c r="E362" s="1">
        <v>0</v>
      </c>
      <c r="F362" s="1">
        <v>0</v>
      </c>
      <c r="G362" s="2">
        <f t="shared" si="8"/>
        <v>15020.60713</v>
      </c>
      <c r="H362" s="2">
        <f t="shared" si="9"/>
        <v>0.33000000000174623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54007.360000000001</v>
      </c>
      <c r="D363" s="1">
        <f>'PR-RAS'!E368</f>
        <v>118091.56</v>
      </c>
      <c r="E363" s="1">
        <v>0</v>
      </c>
      <c r="F363" s="1">
        <v>0</v>
      </c>
      <c r="G363" s="2">
        <f t="shared" si="8"/>
        <v>105048.95375999999</v>
      </c>
      <c r="H363" s="2">
        <f t="shared" si="9"/>
        <v>0.80000000000291038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5362.69</v>
      </c>
      <c r="D364" s="1">
        <f>'PR-RAS'!E369</f>
        <v>8106.62</v>
      </c>
      <c r="E364" s="1">
        <v>0</v>
      </c>
      <c r="F364" s="1">
        <v>0</v>
      </c>
      <c r="G364" s="2">
        <f t="shared" si="8"/>
        <v>7832.0625899999995</v>
      </c>
      <c r="H364" s="2">
        <f t="shared" si="9"/>
        <v>0.69000000000050932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3162.5</v>
      </c>
      <c r="D365" s="1">
        <f>'PR-RAS'!E370</f>
        <v>2117.39</v>
      </c>
      <c r="E365" s="1">
        <v>0</v>
      </c>
      <c r="F365" s="1">
        <v>0</v>
      </c>
      <c r="G365" s="2">
        <f t="shared" si="8"/>
        <v>2692.6099199999999</v>
      </c>
      <c r="H365" s="2">
        <f t="shared" si="9"/>
        <v>0.88999999999987267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1503.4</v>
      </c>
      <c r="D366" s="1">
        <f>'PR-RAS'!E371</f>
        <v>0</v>
      </c>
      <c r="E366" s="1">
        <v>0</v>
      </c>
      <c r="F366" s="1">
        <v>0</v>
      </c>
      <c r="G366" s="2">
        <f t="shared" si="8"/>
        <v>548.74099999999999</v>
      </c>
      <c r="H366" s="2">
        <f t="shared" si="9"/>
        <v>0.40000000000009095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979.23</v>
      </c>
      <c r="E367" s="1">
        <v>0</v>
      </c>
      <c r="F367" s="1">
        <v>0</v>
      </c>
      <c r="G367" s="2">
        <f t="shared" si="8"/>
        <v>716.79636000000005</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696.79</v>
      </c>
      <c r="D371" s="1">
        <f>'PR-RAS'!E376</f>
        <v>5010</v>
      </c>
      <c r="E371" s="1">
        <v>0</v>
      </c>
      <c r="F371" s="1">
        <v>0</v>
      </c>
      <c r="G371" s="2">
        <f t="shared" si="8"/>
        <v>3965.2123000000001</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4937.5</v>
      </c>
      <c r="E386" s="1">
        <v>0</v>
      </c>
      <c r="F386" s="1">
        <v>0</v>
      </c>
      <c r="G386" s="2">
        <f t="shared" si="8"/>
        <v>3801.875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4937.5</v>
      </c>
      <c r="E389" s="1">
        <v>0</v>
      </c>
      <c r="F389" s="1">
        <v>0</v>
      </c>
      <c r="G389" s="2">
        <f t="shared" si="8"/>
        <v>3831.5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78940.450000000012</v>
      </c>
      <c r="D403" s="1">
        <f>'PR-RAS'!E408</f>
        <v>16241.049999999988</v>
      </c>
      <c r="E403" s="1">
        <v>0</v>
      </c>
      <c r="F403" s="1">
        <v>0</v>
      </c>
      <c r="G403" s="2">
        <f t="shared" si="8"/>
        <v>44791.865099999995</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1063621.2</v>
      </c>
      <c r="D405" s="1">
        <f>'PR-RAS'!E410</f>
        <v>714251.14999999991</v>
      </c>
      <c r="E405" s="1">
        <v>0</v>
      </c>
      <c r="F405" s="1">
        <v>0</v>
      </c>
      <c r="G405" s="2">
        <f t="shared" si="8"/>
        <v>1006817.8940000001</v>
      </c>
      <c r="H405" s="2">
        <f t="shared" si="9"/>
        <v>0.34999999986030161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940.19</v>
      </c>
      <c r="D406" s="1">
        <f>'PR-RAS'!E411</f>
        <v>0</v>
      </c>
      <c r="E406" s="1">
        <v>0</v>
      </c>
      <c r="F406" s="1">
        <v>0</v>
      </c>
      <c r="G406" s="2">
        <f t="shared" si="8"/>
        <v>380.77695000000006</v>
      </c>
      <c r="H406" s="2">
        <f t="shared" si="9"/>
        <v>0.19000000000005457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975091.05999999994</v>
      </c>
      <c r="D407" s="1">
        <f>'PR-RAS'!E412</f>
        <v>1053980.01</v>
      </c>
      <c r="E407" s="1">
        <v>0</v>
      </c>
      <c r="F407" s="1">
        <v>0</v>
      </c>
      <c r="G407" s="2">
        <f t="shared" si="8"/>
        <v>1251718.7384800001</v>
      </c>
      <c r="H407" s="2">
        <f t="shared" si="9"/>
        <v>6.9999999948777258E-2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644223.17000000004</v>
      </c>
      <c r="D408" s="1">
        <f>'PR-RAS'!E413</f>
        <v>1004405.03</v>
      </c>
      <c r="E408" s="1">
        <v>0</v>
      </c>
      <c r="F408" s="1">
        <v>0</v>
      </c>
      <c r="G408" s="2">
        <f t="shared" si="8"/>
        <v>1079784.52461</v>
      </c>
      <c r="H408" s="2">
        <f t="shared" si="9"/>
        <v>0.20000000006984919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330867.8899999999</v>
      </c>
      <c r="D409" s="1">
        <f>'PR-RAS'!E414</f>
        <v>49574.979999999981</v>
      </c>
      <c r="E409" s="1">
        <v>0</v>
      </c>
      <c r="F409" s="1">
        <v>0</v>
      </c>
      <c r="G409" s="2">
        <f t="shared" si="8"/>
        <v>175447.28279999993</v>
      </c>
      <c r="H409" s="2">
        <f t="shared" si="9"/>
        <v>0.13000000012107193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1183938.54</v>
      </c>
      <c r="D412" s="1">
        <f>'PR-RAS'!E417</f>
        <v>845143.6399999999</v>
      </c>
      <c r="E412" s="1">
        <v>0</v>
      </c>
      <c r="F412" s="1">
        <v>0</v>
      </c>
      <c r="G412" s="2">
        <f t="shared" si="8"/>
        <v>1181306.8120199998</v>
      </c>
      <c r="H412" s="2">
        <f t="shared" si="9"/>
        <v>0.82000000006519258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2960.7200000000003</v>
      </c>
      <c r="D413" s="1">
        <f>'PR-RAS'!E418</f>
        <v>24116.47</v>
      </c>
      <c r="E413" s="1">
        <v>0</v>
      </c>
      <c r="F413" s="1">
        <v>0</v>
      </c>
      <c r="G413" s="2">
        <f t="shared" si="8"/>
        <v>21091.787919999999</v>
      </c>
      <c r="H413" s="2">
        <f t="shared" si="9"/>
        <v>0.75000000000090949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90250</v>
      </c>
      <c r="D414" s="1">
        <f>'PR-RAS'!E420</f>
        <v>0</v>
      </c>
      <c r="E414" s="1">
        <v>0</v>
      </c>
      <c r="F414" s="1">
        <v>0</v>
      </c>
      <c r="G414" s="2">
        <f t="shared" si="8"/>
        <v>37273.25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90250</v>
      </c>
      <c r="D478" s="1">
        <f>'PR-RAS'!E484</f>
        <v>0</v>
      </c>
      <c r="E478" s="1">
        <v>0</v>
      </c>
      <c r="F478" s="1">
        <v>0</v>
      </c>
      <c r="G478" s="2">
        <f t="shared" si="8"/>
        <v>43049.25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90250</v>
      </c>
      <c r="D496" s="1">
        <f>'PR-RAS'!E502</f>
        <v>0</v>
      </c>
      <c r="E496" s="1">
        <v>0</v>
      </c>
      <c r="F496" s="1">
        <v>0</v>
      </c>
      <c r="G496" s="2">
        <f t="shared" si="8"/>
        <v>44673.75</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90250</v>
      </c>
      <c r="D497" s="1">
        <f>'PR-RAS'!E503</f>
        <v>0</v>
      </c>
      <c r="E497" s="1">
        <v>0</v>
      </c>
      <c r="F497" s="1">
        <v>0</v>
      </c>
      <c r="G497" s="2">
        <f t="shared" si="8"/>
        <v>44764</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218880.78</v>
      </c>
      <c r="D522" s="1">
        <f>'PR-RAS'!E528</f>
        <v>19956.939999999999</v>
      </c>
      <c r="E522" s="1">
        <v>0</v>
      </c>
      <c r="F522" s="1">
        <v>0</v>
      </c>
      <c r="G522" s="2">
        <f t="shared" ref="G522:G809" si="10">(B522/1000)*(C522*1+D522*2)</f>
        <v>134832.01785999999</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218880.78</v>
      </c>
      <c r="D587" s="1">
        <f>'PR-RAS'!E593</f>
        <v>19956.939999999999</v>
      </c>
      <c r="E587" s="1">
        <v>0</v>
      </c>
      <c r="F587" s="1">
        <v>0</v>
      </c>
      <c r="G587" s="2">
        <f t="shared" si="10"/>
        <v>151653.67075999998</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218880.78</v>
      </c>
      <c r="D599" s="1">
        <f>'PR-RAS'!E605</f>
        <v>19956.939999999999</v>
      </c>
      <c r="E599" s="1">
        <v>0</v>
      </c>
      <c r="F599" s="1">
        <v>0</v>
      </c>
      <c r="G599" s="2">
        <f t="shared" si="10"/>
        <v>154759.20668</v>
      </c>
      <c r="H599" s="2">
        <f t="shared" si="11"/>
        <v>0.28000000000247383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218880.78</v>
      </c>
      <c r="D600" s="1">
        <f>'PR-RAS'!E606</f>
        <v>19956.939999999999</v>
      </c>
      <c r="E600" s="1">
        <v>0</v>
      </c>
      <c r="F600" s="1">
        <v>0</v>
      </c>
      <c r="G600" s="2">
        <f t="shared" si="10"/>
        <v>155018.00133999999</v>
      </c>
      <c r="H600" s="2">
        <f t="shared" si="11"/>
        <v>0.28000000000247383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128630.78</v>
      </c>
      <c r="D630" s="1">
        <f>'PR-RAS'!E636</f>
        <v>19956.939999999999</v>
      </c>
      <c r="E630" s="1">
        <v>0</v>
      </c>
      <c r="F630" s="1">
        <v>0</v>
      </c>
      <c r="G630" s="2">
        <f t="shared" si="10"/>
        <v>106014.59114</v>
      </c>
      <c r="H630" s="2">
        <f t="shared" si="11"/>
        <v>0.28000000000247383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113043.13</v>
      </c>
      <c r="D631" s="1">
        <f>'PR-RAS'!E637</f>
        <v>0</v>
      </c>
      <c r="E631" s="1">
        <v>0</v>
      </c>
      <c r="F631" s="1">
        <v>0</v>
      </c>
      <c r="G631" s="2">
        <f t="shared" si="10"/>
        <v>71217.171900000001</v>
      </c>
      <c r="H631" s="2">
        <f t="shared" si="11"/>
        <v>0.13000000000465661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15587.65</v>
      </c>
      <c r="E632" s="1">
        <v>0</v>
      </c>
      <c r="F632" s="1">
        <v>0</v>
      </c>
      <c r="G632" s="2">
        <f t="shared" si="10"/>
        <v>19671.614300000001</v>
      </c>
      <c r="H632" s="2">
        <f t="shared" si="11"/>
        <v>0.3500000000003638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1065341.06</v>
      </c>
      <c r="D633" s="1">
        <f>'PR-RAS'!E639</f>
        <v>1053980.01</v>
      </c>
      <c r="E633" s="1">
        <v>0</v>
      </c>
      <c r="F633" s="1">
        <v>0</v>
      </c>
      <c r="G633" s="2">
        <f t="shared" si="10"/>
        <v>2005526.28256</v>
      </c>
      <c r="H633" s="2">
        <f t="shared" si="11"/>
        <v>7.000000006519258E-2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863103.95000000007</v>
      </c>
      <c r="D634" s="1">
        <f>'PR-RAS'!E640</f>
        <v>1024361.97</v>
      </c>
      <c r="E634" s="1">
        <v>0</v>
      </c>
      <c r="F634" s="1">
        <v>0</v>
      </c>
      <c r="G634" s="2">
        <f t="shared" si="10"/>
        <v>1843187.05437</v>
      </c>
      <c r="H634" s="2">
        <f t="shared" si="11"/>
        <v>7.9999999958090484E-2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202237.11</v>
      </c>
      <c r="D635" s="1">
        <f>'PR-RAS'!E641</f>
        <v>29618.040000000037</v>
      </c>
      <c r="E635" s="1">
        <v>0</v>
      </c>
      <c r="F635" s="1">
        <v>0</v>
      </c>
      <c r="G635" s="2">
        <f t="shared" si="10"/>
        <v>165774.00246000005</v>
      </c>
      <c r="H635" s="2">
        <f t="shared" si="11"/>
        <v>0.15000000002328306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1070895.4100000001</v>
      </c>
      <c r="D638" s="1">
        <f>'PR-RAS'!E644</f>
        <v>860731.28999999992</v>
      </c>
      <c r="E638" s="1">
        <v>0</v>
      </c>
      <c r="F638" s="1">
        <v>0</v>
      </c>
      <c r="G638" s="2">
        <f t="shared" si="10"/>
        <v>1778732.0396300002</v>
      </c>
      <c r="H638" s="2">
        <f t="shared" si="11"/>
        <v>0.70000000006984919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868658.30000000016</v>
      </c>
      <c r="D640" s="1">
        <f>'PR-RAS'!E646</f>
        <v>831113.24999999988</v>
      </c>
      <c r="E640" s="1">
        <v>0</v>
      </c>
      <c r="F640" s="1">
        <v>0</v>
      </c>
      <c r="G640" s="2">
        <f t="shared" si="10"/>
        <v>1617235.3872</v>
      </c>
      <c r="H640" s="2">
        <f t="shared" si="11"/>
        <v>0.55000000004656613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6805.32</v>
      </c>
      <c r="D642" s="1">
        <f>'PR-RAS'!E649</f>
        <v>132951.37</v>
      </c>
      <c r="E642" s="1">
        <v>0</v>
      </c>
      <c r="F642" s="1">
        <v>0</v>
      </c>
      <c r="G642" s="2">
        <f t="shared" si="10"/>
        <v>174805.86645999999</v>
      </c>
      <c r="H642" s="2">
        <f t="shared" si="11"/>
        <v>0.68999999999505235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1864007.62</v>
      </c>
      <c r="D643" s="1">
        <f>'PR-RAS'!E650</f>
        <v>2411855.94</v>
      </c>
      <c r="E643" s="1">
        <v>0</v>
      </c>
      <c r="F643" s="1">
        <v>0</v>
      </c>
      <c r="G643" s="2">
        <f t="shared" si="10"/>
        <v>4293515.9189999998</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1737861.57</v>
      </c>
      <c r="D644" s="1">
        <f>'PR-RAS'!E651</f>
        <v>2519856.81</v>
      </c>
      <c r="E644" s="1">
        <v>0</v>
      </c>
      <c r="F644" s="1">
        <v>0</v>
      </c>
      <c r="G644" s="2">
        <f t="shared" si="10"/>
        <v>4357980.84717</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132951.37000000011</v>
      </c>
      <c r="D645" s="1">
        <f>'PR-RAS'!E652</f>
        <v>24950.5</v>
      </c>
      <c r="E645" s="1">
        <v>0</v>
      </c>
      <c r="F645" s="1">
        <v>0</v>
      </c>
      <c r="G645" s="2">
        <f t="shared" si="10"/>
        <v>117756.92628000007</v>
      </c>
      <c r="H645" s="2">
        <f t="shared" si="11"/>
        <v>0.87000000011175871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20</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19</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198280.8</v>
      </c>
      <c r="D654" s="1">
        <f>'PR-RAS'!E661</f>
        <v>211682.68</v>
      </c>
      <c r="E654" s="1">
        <v>0</v>
      </c>
      <c r="F654" s="1">
        <v>0</v>
      </c>
      <c r="G654" s="2">
        <f t="shared" si="10"/>
        <v>405934.94247999997</v>
      </c>
      <c r="H654" s="2">
        <f t="shared" si="11"/>
        <v>0.52000000001862645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28336.12</v>
      </c>
      <c r="D655" s="1">
        <f>'PR-RAS'!E662</f>
        <v>12409.38</v>
      </c>
      <c r="E655" s="1">
        <v>0</v>
      </c>
      <c r="F655" s="1">
        <v>0</v>
      </c>
      <c r="G655" s="2">
        <f t="shared" si="10"/>
        <v>34763.291519999999</v>
      </c>
      <c r="H655" s="2">
        <f t="shared" si="11"/>
        <v>0.49999999999818101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34371.870000000003</v>
      </c>
      <c r="D657" s="1">
        <f>'PR-RAS'!E664</f>
        <v>205942.85</v>
      </c>
      <c r="E657" s="1">
        <v>0</v>
      </c>
      <c r="F657" s="1">
        <v>0</v>
      </c>
      <c r="G657" s="2">
        <f t="shared" si="10"/>
        <v>292744.96591999999</v>
      </c>
      <c r="H657" s="2">
        <f t="shared" si="11"/>
        <v>0.27999999999155989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184217.67</v>
      </c>
      <c r="D658" s="1">
        <f>'PR-RAS'!E665</f>
        <v>126100</v>
      </c>
      <c r="E658" s="1">
        <v>0</v>
      </c>
      <c r="F658" s="1">
        <v>0</v>
      </c>
      <c r="G658" s="2">
        <f t="shared" si="10"/>
        <v>286726.40919000003</v>
      </c>
      <c r="H658" s="2">
        <f t="shared" si="11"/>
        <v>0.32999999998719431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236165.81</v>
      </c>
      <c r="D659" s="1">
        <f>'PR-RAS'!E666</f>
        <v>35624.75</v>
      </c>
      <c r="E659" s="1">
        <v>0</v>
      </c>
      <c r="F659" s="1">
        <v>0</v>
      </c>
      <c r="G659" s="2">
        <f t="shared" si="10"/>
        <v>202279.27398</v>
      </c>
      <c r="H659" s="2">
        <f t="shared" si="11"/>
        <v>0.44000000000232831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13678.32</v>
      </c>
      <c r="D662" s="1">
        <f>'PR-RAS'!E669</f>
        <v>0</v>
      </c>
      <c r="E662" s="1">
        <v>0</v>
      </c>
      <c r="F662" s="1">
        <v>0</v>
      </c>
      <c r="G662" s="2">
        <f t="shared" si="10"/>
        <v>9041.3695200000002</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275.27</v>
      </c>
      <c r="E669" s="1">
        <v>0</v>
      </c>
      <c r="F669" s="1">
        <v>0</v>
      </c>
      <c r="G669" s="2">
        <f t="shared" si="10"/>
        <v>367.76071999999999</v>
      </c>
      <c r="H669" s="2">
        <f t="shared" si="11"/>
        <v>0.26999999999998181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552.27</v>
      </c>
      <c r="D687" s="1">
        <f>'PR-RAS'!E694</f>
        <v>0</v>
      </c>
      <c r="E687" s="1">
        <v>0</v>
      </c>
      <c r="F687" s="1">
        <v>0</v>
      </c>
      <c r="G687" s="2">
        <f t="shared" si="10"/>
        <v>378.85722000000004</v>
      </c>
      <c r="H687" s="2">
        <f t="shared" si="11"/>
        <v>0.26999999999998181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10000</v>
      </c>
      <c r="E691" s="1">
        <v>0</v>
      </c>
      <c r="F691" s="1">
        <v>0</v>
      </c>
      <c r="G691" s="2">
        <f t="shared" si="10"/>
        <v>13799.999999999998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41776.49</v>
      </c>
      <c r="E703" s="1">
        <v>0</v>
      </c>
      <c r="F703" s="1">
        <v>0</v>
      </c>
      <c r="G703" s="2">
        <f t="shared" si="10"/>
        <v>58654.191959999996</v>
      </c>
      <c r="H703" s="2">
        <f t="shared" si="11"/>
        <v>0.48999999999796273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13865.28</v>
      </c>
      <c r="D711" s="1">
        <f>'PR-RAS'!E718</f>
        <v>17418.12</v>
      </c>
      <c r="E711" s="1">
        <v>0</v>
      </c>
      <c r="F711" s="1">
        <v>0</v>
      </c>
      <c r="G711" s="2">
        <f t="shared" si="10"/>
        <v>34578.079199999993</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762.83</v>
      </c>
      <c r="D713" s="1">
        <f>'PR-RAS'!E720</f>
        <v>1116.28</v>
      </c>
      <c r="E713" s="1">
        <v>0</v>
      </c>
      <c r="F713" s="1">
        <v>0</v>
      </c>
      <c r="G713" s="2">
        <f t="shared" si="10"/>
        <v>2132.7176799999997</v>
      </c>
      <c r="H713" s="2">
        <f t="shared" si="11"/>
        <v>0.44999999999993179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8974.9</v>
      </c>
      <c r="D715" s="1">
        <f>'PR-RAS'!E722</f>
        <v>0</v>
      </c>
      <c r="E715" s="1">
        <v>0</v>
      </c>
      <c r="F715" s="1">
        <v>0</v>
      </c>
      <c r="G715" s="2">
        <f t="shared" si="10"/>
        <v>6408.0785999999998</v>
      </c>
      <c r="H715" s="2">
        <f t="shared" si="11"/>
        <v>0.1000000000003638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10685.61</v>
      </c>
      <c r="D718" s="1">
        <f>'PR-RAS'!E725</f>
        <v>16501.43</v>
      </c>
      <c r="E718" s="1">
        <v>0</v>
      </c>
      <c r="F718" s="1">
        <v>0</v>
      </c>
      <c r="G718" s="2">
        <f t="shared" si="10"/>
        <v>31324.632989999998</v>
      </c>
      <c r="H718" s="2">
        <f t="shared" si="11"/>
        <v>0.81999999999970896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2011.3</v>
      </c>
      <c r="D732" s="1">
        <f>'PR-RAS'!E739</f>
        <v>0</v>
      </c>
      <c r="E732" s="1">
        <v>0</v>
      </c>
      <c r="F732" s="1">
        <v>0</v>
      </c>
      <c r="G732" s="2">
        <f t="shared" si="10"/>
        <v>1470.2602999999999</v>
      </c>
      <c r="H732" s="2">
        <f t="shared" si="11"/>
        <v>0.29999999999995453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9134</v>
      </c>
      <c r="D735" s="1">
        <f>'PR-RAS'!E742</f>
        <v>6633.33</v>
      </c>
      <c r="E735" s="1">
        <v>0</v>
      </c>
      <c r="F735" s="1">
        <v>0</v>
      </c>
      <c r="G735" s="2">
        <f t="shared" si="10"/>
        <v>16442.084439999999</v>
      </c>
      <c r="H735" s="2">
        <f t="shared" si="11"/>
        <v>0.32999999999992724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3038.12</v>
      </c>
      <c r="D809" s="1">
        <f>'PR-RAS'!E816</f>
        <v>1920</v>
      </c>
      <c r="E809" s="1">
        <v>0</v>
      </c>
      <c r="F809" s="1">
        <v>0</v>
      </c>
      <c r="G809" s="2">
        <f t="shared" si="10"/>
        <v>5557.5209599999998</v>
      </c>
      <c r="H809" s="2">
        <f t="shared" si="11"/>
        <v>0.11999999999989086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1061.76</v>
      </c>
      <c r="E812" s="1">
        <v>0</v>
      </c>
      <c r="F812" s="1">
        <v>0</v>
      </c>
      <c r="G812" s="2">
        <f t="shared" si="18"/>
        <v>1722.1747200000002</v>
      </c>
      <c r="H812" s="2">
        <f t="shared" si="19"/>
        <v>0.24000000000000909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2413.61</v>
      </c>
      <c r="D814" s="1">
        <f>'PR-RAS'!E821</f>
        <v>1750</v>
      </c>
      <c r="E814" s="1">
        <v>0</v>
      </c>
      <c r="F814" s="1">
        <v>0</v>
      </c>
      <c r="G814" s="2">
        <f t="shared" si="18"/>
        <v>4807.7649300000003</v>
      </c>
      <c r="H814" s="2">
        <f t="shared" si="19"/>
        <v>0.38999999999987267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4813.05</v>
      </c>
      <c r="D816" s="1">
        <f>'PR-RAS'!E823</f>
        <v>5856.63</v>
      </c>
      <c r="E816" s="1">
        <v>0</v>
      </c>
      <c r="F816" s="1">
        <v>0</v>
      </c>
      <c r="G816" s="2">
        <f t="shared" si="18"/>
        <v>13468.942650000001</v>
      </c>
      <c r="H816" s="2">
        <f t="shared" si="19"/>
        <v>0.42000000000007276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6385.72</v>
      </c>
      <c r="D817" s="1">
        <f>'PR-RAS'!E824</f>
        <v>38534.07</v>
      </c>
      <c r="E817" s="1">
        <v>0</v>
      </c>
      <c r="F817" s="1">
        <v>0</v>
      </c>
      <c r="G817" s="2">
        <f t="shared" si="18"/>
        <v>68098.349759999997</v>
      </c>
      <c r="H817" s="2">
        <f t="shared" si="19"/>
        <v>0.3499999999994543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57.5</v>
      </c>
      <c r="D821" s="1">
        <f>'PR-RAS'!E828</f>
        <v>1156.51</v>
      </c>
      <c r="E821" s="1">
        <v>0</v>
      </c>
      <c r="F821" s="1">
        <v>0</v>
      </c>
      <c r="G821" s="2">
        <f t="shared" si="18"/>
        <v>1943.8263999999999</v>
      </c>
      <c r="H821" s="2">
        <f t="shared" si="19"/>
        <v>0.99000000000000909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218880.78</v>
      </c>
      <c r="D947" s="1">
        <f>'PR-RAS'!E954</f>
        <v>19956.939999999999</v>
      </c>
      <c r="E947" s="1">
        <v>0</v>
      </c>
      <c r="F947" s="1">
        <v>0</v>
      </c>
      <c r="G947" s="2">
        <f t="shared" si="18"/>
        <v>244819.74836</v>
      </c>
      <c r="H947" s="2">
        <f t="shared" si="19"/>
        <v>0.28000000000247383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6477170.2300000004</v>
      </c>
      <c r="D984" s="6">
        <f>BILANCA!E6</f>
        <v>6163239.5500000007</v>
      </c>
      <c r="E984" s="6">
        <v>0</v>
      </c>
      <c r="F984" s="6">
        <v>0</v>
      </c>
      <c r="G984" s="7">
        <f t="shared" ref="G984:G1241" si="22">B984/1000*C984+B984/500*D984</f>
        <v>18803.649330000004</v>
      </c>
      <c r="H984" s="7">
        <f t="shared" si="19"/>
        <v>0.67999999970197678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5689827.9900000002</v>
      </c>
      <c r="D985" s="1">
        <f>BILANCA!E7</f>
        <v>5405714.0500000007</v>
      </c>
      <c r="E985" s="1">
        <v>0</v>
      </c>
      <c r="F985" s="1">
        <v>0</v>
      </c>
      <c r="G985" s="2">
        <f t="shared" si="22"/>
        <v>33002.512180000005</v>
      </c>
      <c r="H985" s="2">
        <f t="shared" si="19"/>
        <v>6.0000000521540642E-2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354367.94</v>
      </c>
      <c r="D986" s="1">
        <f>BILANCA!E8</f>
        <v>354367.94</v>
      </c>
      <c r="E986" s="1">
        <v>0</v>
      </c>
      <c r="F986" s="1">
        <v>0</v>
      </c>
      <c r="G986" s="2">
        <f t="shared" si="22"/>
        <v>3189.3114599999999</v>
      </c>
      <c r="H986" s="2">
        <f t="shared" si="19"/>
        <v>0.11999999999534339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354367.94</v>
      </c>
      <c r="D987" s="1">
        <f>BILANCA!E9</f>
        <v>354367.94</v>
      </c>
      <c r="E987" s="1">
        <v>0</v>
      </c>
      <c r="F987" s="1">
        <v>0</v>
      </c>
      <c r="G987" s="2">
        <f t="shared" si="22"/>
        <v>4252.4152800000002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5225593.92</v>
      </c>
      <c r="D990" s="1">
        <f>BILANCA!E12</f>
        <v>4941479.9800000004</v>
      </c>
      <c r="E990" s="1">
        <v>0</v>
      </c>
      <c r="F990" s="1">
        <v>0</v>
      </c>
      <c r="G990" s="2">
        <f t="shared" si="22"/>
        <v>105759.87716</v>
      </c>
      <c r="H990" s="2">
        <f t="shared" si="19"/>
        <v>9.999999962747097E-2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5114348.91</v>
      </c>
      <c r="D991" s="1">
        <f>BILANCA!E13</f>
        <v>4847515.8000000007</v>
      </c>
      <c r="E991" s="1">
        <v>0</v>
      </c>
      <c r="F991" s="1">
        <v>0</v>
      </c>
      <c r="G991" s="2">
        <f t="shared" si="22"/>
        <v>118475.04408000002</v>
      </c>
      <c r="H991" s="2">
        <f t="shared" si="19"/>
        <v>0.28999999910593033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12878.35</v>
      </c>
      <c r="D992" s="1">
        <f>BILANCA!E14</f>
        <v>12878.35</v>
      </c>
      <c r="E992" s="1">
        <v>0</v>
      </c>
      <c r="F992" s="1">
        <v>0</v>
      </c>
      <c r="G992" s="2">
        <f t="shared" si="22"/>
        <v>347.71544999999998</v>
      </c>
      <c r="H992" s="2">
        <f t="shared" si="19"/>
        <v>0.7000000000007276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3184500.48</v>
      </c>
      <c r="D993" s="1">
        <f>BILANCA!E15</f>
        <v>3205437.98</v>
      </c>
      <c r="E993" s="1">
        <v>0</v>
      </c>
      <c r="F993" s="1">
        <v>0</v>
      </c>
      <c r="G993" s="2">
        <f t="shared" si="22"/>
        <v>95953.7644</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1750065.14</v>
      </c>
      <c r="D994" s="1">
        <f>BILANCA!E16</f>
        <v>1750065.14</v>
      </c>
      <c r="E994" s="1">
        <v>0</v>
      </c>
      <c r="F994" s="1">
        <v>0</v>
      </c>
      <c r="G994" s="2">
        <f t="shared" si="22"/>
        <v>57752.149619999997</v>
      </c>
      <c r="H994" s="2">
        <f t="shared" si="19"/>
        <v>0.27999999979510903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3486294.52</v>
      </c>
      <c r="D995" s="1">
        <f>BILANCA!E17</f>
        <v>3583448.58</v>
      </c>
      <c r="E995" s="1">
        <v>0</v>
      </c>
      <c r="F995" s="1">
        <v>0</v>
      </c>
      <c r="G995" s="2">
        <f t="shared" si="22"/>
        <v>127838.30016000001</v>
      </c>
      <c r="H995" s="2">
        <f t="shared" si="19"/>
        <v>0.89999999990686774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3319389.58</v>
      </c>
      <c r="D996" s="1">
        <f>BILANCA!E18</f>
        <v>3704314.25</v>
      </c>
      <c r="E996" s="1">
        <v>0</v>
      </c>
      <c r="F996" s="1">
        <v>0</v>
      </c>
      <c r="G996" s="2">
        <f t="shared" si="22"/>
        <v>139464.23504</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93040.499999999971</v>
      </c>
      <c r="D997" s="1">
        <f>BILANCA!E19</f>
        <v>71060.209999999905</v>
      </c>
      <c r="E997" s="1">
        <v>0</v>
      </c>
      <c r="F997" s="1">
        <v>0</v>
      </c>
      <c r="G997" s="2">
        <f t="shared" si="22"/>
        <v>3292.2528799999968</v>
      </c>
      <c r="H997" s="2">
        <f t="shared" si="19"/>
        <v>0.70999999993364327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133417.32999999999</v>
      </c>
      <c r="D998" s="1">
        <f>BILANCA!E20</f>
        <v>135006.32999999999</v>
      </c>
      <c r="E998" s="1">
        <v>0</v>
      </c>
      <c r="F998" s="1">
        <v>0</v>
      </c>
      <c r="G998" s="2">
        <f t="shared" si="22"/>
        <v>6051.4498499999991</v>
      </c>
      <c r="H998" s="2">
        <f t="shared" si="19"/>
        <v>0.65999999997438863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33270.74</v>
      </c>
      <c r="D999" s="1">
        <f>BILANCA!E21</f>
        <v>33270.74</v>
      </c>
      <c r="E999" s="1">
        <v>0</v>
      </c>
      <c r="F999" s="1">
        <v>0</v>
      </c>
      <c r="G999" s="2">
        <f t="shared" si="22"/>
        <v>1596.9955199999999</v>
      </c>
      <c r="H999" s="2">
        <f t="shared" si="19"/>
        <v>0.52000000000407454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47738.28</v>
      </c>
      <c r="D1000" s="1">
        <f>BILANCA!E22</f>
        <v>47738.28</v>
      </c>
      <c r="E1000" s="1">
        <v>0</v>
      </c>
      <c r="F1000" s="1">
        <v>0</v>
      </c>
      <c r="G1000" s="2">
        <f t="shared" si="22"/>
        <v>2434.6522800000002</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82513.100000000006</v>
      </c>
      <c r="D1003" s="1">
        <f>BILANCA!E25</f>
        <v>82513.100000000006</v>
      </c>
      <c r="E1003" s="1">
        <v>0</v>
      </c>
      <c r="F1003" s="1">
        <v>0</v>
      </c>
      <c r="G1003" s="2">
        <f t="shared" si="22"/>
        <v>4950.7860000000001</v>
      </c>
      <c r="H1003" s="2">
        <f t="shared" si="19"/>
        <v>0.20000000001164153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45310.26</v>
      </c>
      <c r="D1004" s="1">
        <f>BILANCA!E26</f>
        <v>51299.49</v>
      </c>
      <c r="E1004" s="1">
        <v>0</v>
      </c>
      <c r="F1004" s="1">
        <v>0</v>
      </c>
      <c r="G1004" s="2">
        <f t="shared" si="22"/>
        <v>3106.0940399999999</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249209.21</v>
      </c>
      <c r="D1006" s="1">
        <f>BILANCA!E28</f>
        <v>278767.73000000004</v>
      </c>
      <c r="E1006" s="1">
        <v>0</v>
      </c>
      <c r="F1006" s="1">
        <v>0</v>
      </c>
      <c r="G1006" s="2">
        <f t="shared" si="22"/>
        <v>18555.127410000001</v>
      </c>
      <c r="H1006" s="2">
        <f t="shared" si="19"/>
        <v>0.47999999995226972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21924.69</v>
      </c>
      <c r="D1008" s="1">
        <f>BILANCA!E30</f>
        <v>21924.69</v>
      </c>
      <c r="E1008" s="1">
        <v>0</v>
      </c>
      <c r="F1008" s="1">
        <v>0</v>
      </c>
      <c r="G1008" s="2">
        <f t="shared" si="22"/>
        <v>1644.35175</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21924.69</v>
      </c>
      <c r="D1012" s="1">
        <f>BILANCA!E34</f>
        <v>21924.69</v>
      </c>
      <c r="E1012" s="1">
        <v>0</v>
      </c>
      <c r="F1012" s="1">
        <v>0</v>
      </c>
      <c r="G1012" s="2">
        <f t="shared" si="22"/>
        <v>1907.44803</v>
      </c>
      <c r="H1012" s="2">
        <f t="shared" si="19"/>
        <v>0.62000000000261934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16537.91</v>
      </c>
      <c r="D1019" s="1">
        <f>BILANCA!E41</f>
        <v>16537.91</v>
      </c>
      <c r="E1019" s="1">
        <v>0</v>
      </c>
      <c r="F1019" s="1">
        <v>0</v>
      </c>
      <c r="G1019" s="2">
        <f t="shared" si="22"/>
        <v>1786.0942799999998</v>
      </c>
      <c r="H1019" s="2">
        <f t="shared" si="19"/>
        <v>0.18000000000029104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16537.91</v>
      </c>
      <c r="D1020" s="1">
        <f>BILANCA!E42</f>
        <v>16537.91</v>
      </c>
      <c r="E1020" s="1">
        <v>0</v>
      </c>
      <c r="F1020" s="1">
        <v>0</v>
      </c>
      <c r="G1020" s="2">
        <f t="shared" si="22"/>
        <v>1835.7080099999998</v>
      </c>
      <c r="H1020" s="2">
        <f t="shared" si="19"/>
        <v>0.18000000000029104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1666.6000000000004</v>
      </c>
      <c r="D1023" s="1">
        <f>BILANCA!E45</f>
        <v>6366.0599999999995</v>
      </c>
      <c r="E1023" s="1">
        <v>0</v>
      </c>
      <c r="F1023" s="1">
        <v>0</v>
      </c>
      <c r="G1023" s="2">
        <f t="shared" si="22"/>
        <v>575.94880000000001</v>
      </c>
      <c r="H1023" s="2">
        <f t="shared" si="19"/>
        <v>0.45999999999912689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952.15</v>
      </c>
      <c r="D1025" s="1">
        <f>BILANCA!E47</f>
        <v>952.15</v>
      </c>
      <c r="E1025" s="1">
        <v>0</v>
      </c>
      <c r="F1025" s="1">
        <v>0</v>
      </c>
      <c r="G1025" s="2">
        <f t="shared" si="22"/>
        <v>119.97090000000001</v>
      </c>
      <c r="H1025" s="2">
        <f t="shared" si="19"/>
        <v>0.29999999999995453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3318.07</v>
      </c>
      <c r="D1026" s="1">
        <f>BILANCA!E48</f>
        <v>8255.57</v>
      </c>
      <c r="E1026" s="1">
        <v>0</v>
      </c>
      <c r="F1026" s="1">
        <v>0</v>
      </c>
      <c r="G1026" s="2">
        <f t="shared" si="22"/>
        <v>852.65602999999987</v>
      </c>
      <c r="H1026" s="2">
        <f t="shared" si="19"/>
        <v>0.50000000000045475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2603.62</v>
      </c>
      <c r="D1028" s="1">
        <f>BILANCA!E50</f>
        <v>2841.66</v>
      </c>
      <c r="E1028" s="1">
        <v>0</v>
      </c>
      <c r="F1028" s="1">
        <v>0</v>
      </c>
      <c r="G1028" s="2">
        <f t="shared" si="22"/>
        <v>372.91229999999996</v>
      </c>
      <c r="H1028" s="2">
        <f t="shared" si="19"/>
        <v>0.72000000000025466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5920.41</v>
      </c>
      <c r="D1032" s="1">
        <f>BILANCA!E54</f>
        <v>5920.41</v>
      </c>
      <c r="E1032" s="1">
        <v>0</v>
      </c>
      <c r="F1032" s="1">
        <v>0</v>
      </c>
      <c r="G1032" s="2">
        <f t="shared" si="22"/>
        <v>870.30027000000007</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5920.41</v>
      </c>
      <c r="D1033" s="1">
        <f>BILANCA!E55</f>
        <v>5920.41</v>
      </c>
      <c r="E1033" s="1">
        <v>0</v>
      </c>
      <c r="F1033" s="1">
        <v>0</v>
      </c>
      <c r="G1033" s="2">
        <f t="shared" si="22"/>
        <v>888.06150000000002</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109866.13</v>
      </c>
      <c r="D1034" s="1">
        <f>BILANCA!E56</f>
        <v>109866.13</v>
      </c>
      <c r="E1034" s="1">
        <v>0</v>
      </c>
      <c r="F1034" s="1">
        <v>0</v>
      </c>
      <c r="G1034" s="2">
        <f t="shared" si="22"/>
        <v>16809.517889999999</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105897.72</v>
      </c>
      <c r="D1035" s="1">
        <f>BILANCA!E57</f>
        <v>105897.72</v>
      </c>
      <c r="E1035" s="1">
        <v>0</v>
      </c>
      <c r="F1035" s="1">
        <v>0</v>
      </c>
      <c r="G1035" s="2">
        <f t="shared" si="22"/>
        <v>16520.044319999997</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3968.41</v>
      </c>
      <c r="D1039" s="1">
        <f>BILANCA!E61</f>
        <v>3968.41</v>
      </c>
      <c r="E1039" s="1">
        <v>0</v>
      </c>
      <c r="F1039" s="1">
        <v>0</v>
      </c>
      <c r="G1039" s="2">
        <f t="shared" si="22"/>
        <v>666.69288000000006</v>
      </c>
      <c r="H1039" s="2">
        <f t="shared" si="19"/>
        <v>0.81999999999970896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787342.24</v>
      </c>
      <c r="D1046" s="1">
        <f>BILANCA!E68</f>
        <v>757525.49999999988</v>
      </c>
      <c r="E1046" s="1">
        <v>0</v>
      </c>
      <c r="F1046" s="1">
        <v>0</v>
      </c>
      <c r="G1046" s="2">
        <f t="shared" si="22"/>
        <v>145050.77411999999</v>
      </c>
      <c r="H1046" s="2">
        <f t="shared" si="19"/>
        <v>0.7400000001071021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132951.37</v>
      </c>
      <c r="D1047" s="1">
        <f>BILANCA!E69</f>
        <v>24950.500000000004</v>
      </c>
      <c r="E1047" s="1">
        <v>0</v>
      </c>
      <c r="F1047" s="1">
        <v>0</v>
      </c>
      <c r="G1047" s="2">
        <f t="shared" si="22"/>
        <v>11702.55168</v>
      </c>
      <c r="H1047" s="2">
        <f t="shared" si="19"/>
        <v>0.86999999999170541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130822.28</v>
      </c>
      <c r="D1048" s="1">
        <f>BILANCA!E70</f>
        <v>21213.190000000002</v>
      </c>
      <c r="E1048" s="1">
        <v>0</v>
      </c>
      <c r="F1048" s="1">
        <v>0</v>
      </c>
      <c r="G1048" s="2">
        <f t="shared" si="22"/>
        <v>11261.162900000001</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130822.28</v>
      </c>
      <c r="D1050" s="1">
        <f>BILANCA!E72</f>
        <v>21213.190000000002</v>
      </c>
      <c r="E1050" s="1">
        <v>0</v>
      </c>
      <c r="F1050" s="1">
        <v>0</v>
      </c>
      <c r="G1050" s="2">
        <f t="shared" si="22"/>
        <v>11607.66022</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2129.09</v>
      </c>
      <c r="D1054" s="1">
        <f>BILANCA!E76</f>
        <v>3737.31</v>
      </c>
      <c r="E1054" s="1">
        <v>0</v>
      </c>
      <c r="F1054" s="1">
        <v>0</v>
      </c>
      <c r="G1054" s="2">
        <f t="shared" si="22"/>
        <v>681.86340999999993</v>
      </c>
      <c r="H1054" s="2">
        <f t="shared" si="19"/>
        <v>0.40000000000009095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2267.4899999999998</v>
      </c>
      <c r="D1056" s="1">
        <f>BILANCA!E78</f>
        <v>12045.59</v>
      </c>
      <c r="E1056" s="1">
        <v>0</v>
      </c>
      <c r="F1056" s="1">
        <v>0</v>
      </c>
      <c r="G1056" s="2">
        <f t="shared" si="22"/>
        <v>1924.1829099999998</v>
      </c>
      <c r="H1056" s="2">
        <f t="shared" si="19"/>
        <v>0.8999999999996362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650</v>
      </c>
      <c r="D1060" s="1">
        <f>BILANCA!E82</f>
        <v>0</v>
      </c>
      <c r="E1060" s="1">
        <v>0</v>
      </c>
      <c r="F1060" s="1">
        <v>0</v>
      </c>
      <c r="G1060" s="2">
        <f t="shared" si="22"/>
        <v>50.05</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v>
      </c>
      <c r="D1061" s="1">
        <f>BILANCA!E83</f>
        <v>60</v>
      </c>
      <c r="E1061" s="1">
        <v>0</v>
      </c>
      <c r="F1061" s="1">
        <v>0</v>
      </c>
      <c r="G1061" s="2">
        <f t="shared" si="22"/>
        <v>11.7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389.41</v>
      </c>
      <c r="D1062" s="1">
        <f>BILANCA!E84</f>
        <v>389.43</v>
      </c>
      <c r="E1062" s="1">
        <v>0</v>
      </c>
      <c r="F1062" s="1">
        <v>0</v>
      </c>
      <c r="G1062" s="2">
        <f t="shared" si="22"/>
        <v>92.293329999999997</v>
      </c>
      <c r="H1062" s="2">
        <f t="shared" si="19"/>
        <v>0.84000000000003183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1198.08</v>
      </c>
      <c r="D1064" s="1">
        <f>BILANCA!E86</f>
        <v>11596.16</v>
      </c>
      <c r="E1064" s="1">
        <v>0</v>
      </c>
      <c r="F1064" s="1">
        <v>0</v>
      </c>
      <c r="G1064" s="2">
        <f t="shared" si="22"/>
        <v>1975.6224</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650939.01</v>
      </c>
      <c r="D1112" s="1">
        <f>BILANCA!E134</f>
        <v>650939.01</v>
      </c>
      <c r="E1112" s="1">
        <v>0</v>
      </c>
      <c r="F1112" s="1">
        <v>0</v>
      </c>
      <c r="G1112" s="2">
        <f t="shared" si="22"/>
        <v>251913.39687000003</v>
      </c>
      <c r="H1112" s="2">
        <f t="shared" si="23"/>
        <v>2.0000000018626451E-2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650939.01</v>
      </c>
      <c r="D1113" s="1">
        <f>BILANCA!E135</f>
        <v>650939.01</v>
      </c>
      <c r="E1113" s="1">
        <v>0</v>
      </c>
      <c r="F1113" s="1">
        <v>0</v>
      </c>
      <c r="G1113" s="2">
        <f t="shared" si="22"/>
        <v>253866.21390000003</v>
      </c>
      <c r="H1113" s="2">
        <f t="shared" si="23"/>
        <v>2.0000000018626451E-2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650939.01</v>
      </c>
      <c r="D1117" s="1">
        <f>BILANCA!E139</f>
        <v>650939.01</v>
      </c>
      <c r="E1117" s="1">
        <v>0</v>
      </c>
      <c r="F1117" s="1">
        <v>0</v>
      </c>
      <c r="G1117" s="2">
        <f t="shared" si="22"/>
        <v>261677.48202</v>
      </c>
      <c r="H1117" s="2">
        <f t="shared" si="23"/>
        <v>2.0000000018626451E-2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1184.3699999999953</v>
      </c>
      <c r="D1124" s="1">
        <f>BILANCA!E146</f>
        <v>18463.320000000007</v>
      </c>
      <c r="E1124" s="1">
        <v>0</v>
      </c>
      <c r="F1124" s="1">
        <v>0</v>
      </c>
      <c r="G1124" s="2">
        <f t="shared" si="22"/>
        <v>5373.6524100000006</v>
      </c>
      <c r="H1124" s="2">
        <f t="shared" si="23"/>
        <v>0.69000000000232831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969.53</v>
      </c>
      <c r="D1125" s="1">
        <f>BILANCA!E147</f>
        <v>10160.35</v>
      </c>
      <c r="E1125" s="1">
        <v>0</v>
      </c>
      <c r="F1125" s="1">
        <v>0</v>
      </c>
      <c r="G1125" s="2">
        <f t="shared" si="22"/>
        <v>3023.2126599999997</v>
      </c>
      <c r="H1125" s="2">
        <f t="shared" si="23"/>
        <v>0.82000000000039108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5615.61</v>
      </c>
      <c r="D1127" s="1">
        <f>BILANCA!E149</f>
        <v>5615.61</v>
      </c>
      <c r="E1127" s="1">
        <v>0</v>
      </c>
      <c r="F1127" s="1">
        <v>0</v>
      </c>
      <c r="G1127" s="2">
        <f t="shared" si="22"/>
        <v>2425.9435199999998</v>
      </c>
      <c r="H1127" s="2">
        <f t="shared" si="23"/>
        <v>0.78000000000065484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5615.61</v>
      </c>
      <c r="D1130" s="1">
        <f>BILANCA!E152</f>
        <v>5615.61</v>
      </c>
      <c r="E1130" s="1">
        <v>0</v>
      </c>
      <c r="F1130" s="1">
        <v>0</v>
      </c>
      <c r="G1130" s="2">
        <f t="shared" si="22"/>
        <v>2476.4840099999997</v>
      </c>
      <c r="H1130" s="2">
        <f t="shared" si="23"/>
        <v>0.78000000000065484</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12911.99</v>
      </c>
      <c r="D1136" s="1">
        <f>BILANCA!E158</f>
        <v>13018.67</v>
      </c>
      <c r="E1136" s="1">
        <v>0</v>
      </c>
      <c r="F1136" s="1">
        <v>0</v>
      </c>
      <c r="G1136" s="2">
        <f t="shared" si="22"/>
        <v>5959.2474899999997</v>
      </c>
      <c r="H1136" s="2">
        <f t="shared" si="23"/>
        <v>0.34000000000014552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40125.89</v>
      </c>
      <c r="D1137" s="1">
        <f>BILANCA!E159</f>
        <v>40070.44</v>
      </c>
      <c r="E1137" s="1">
        <v>0</v>
      </c>
      <c r="F1137" s="1">
        <v>0</v>
      </c>
      <c r="G1137" s="2">
        <f t="shared" si="22"/>
        <v>18521.082580000002</v>
      </c>
      <c r="H1137" s="2">
        <f t="shared" si="23"/>
        <v>0.55000000000291038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58438.65</v>
      </c>
      <c r="D1141" s="1">
        <f>BILANCA!E163</f>
        <v>50401.75</v>
      </c>
      <c r="E1141" s="1">
        <v>0</v>
      </c>
      <c r="F1141" s="1">
        <v>0</v>
      </c>
      <c r="G1141" s="2">
        <f t="shared" si="22"/>
        <v>25160.259700000002</v>
      </c>
      <c r="H1141" s="2">
        <f t="shared" si="23"/>
        <v>0.59999999999854481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51127.08</v>
      </c>
      <c r="E1142" s="1">
        <v>0</v>
      </c>
      <c r="F1142" s="1">
        <v>0</v>
      </c>
      <c r="G1142" s="2">
        <f t="shared" si="22"/>
        <v>16258.411440000002</v>
      </c>
      <c r="H1142" s="2">
        <f t="shared" si="23"/>
        <v>8.000000000174623E-2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75867.570000000007</v>
      </c>
      <c r="D1143" s="1">
        <f>BILANCA!E165</f>
        <v>82676.3</v>
      </c>
      <c r="E1143" s="1">
        <v>0</v>
      </c>
      <c r="F1143" s="1">
        <v>0</v>
      </c>
      <c r="G1143" s="2">
        <f t="shared" si="22"/>
        <v>38595.227200000001</v>
      </c>
      <c r="H1143" s="2">
        <f t="shared" si="23"/>
        <v>0.72999999999592546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75867.570000000007</v>
      </c>
      <c r="D1147" s="1">
        <f>BILANCA!E169</f>
        <v>31549.22</v>
      </c>
      <c r="E1147" s="1">
        <v>0</v>
      </c>
      <c r="F1147" s="1">
        <v>0</v>
      </c>
      <c r="G1147" s="2">
        <f t="shared" si="22"/>
        <v>22790.425640000001</v>
      </c>
      <c r="H1147" s="2">
        <f t="shared" si="23"/>
        <v>0.64999999999417923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6477170.2300000004</v>
      </c>
      <c r="D1152" s="1">
        <f>BILANCA!E175</f>
        <v>6163239.5499999998</v>
      </c>
      <c r="E1152" s="1">
        <v>0</v>
      </c>
      <c r="F1152" s="1">
        <v>0</v>
      </c>
      <c r="G1152" s="2">
        <f t="shared" si="22"/>
        <v>3177816.7367700003</v>
      </c>
      <c r="H1152" s="2">
        <f t="shared" si="23"/>
        <v>0.68000000063329935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1649602.35</v>
      </c>
      <c r="D1153" s="1">
        <f>BILANCA!E176</f>
        <v>1488461.59</v>
      </c>
      <c r="E1153" s="1">
        <v>0</v>
      </c>
      <c r="F1153" s="1">
        <v>0</v>
      </c>
      <c r="G1153" s="2">
        <f t="shared" si="22"/>
        <v>786509.34010000015</v>
      </c>
      <c r="H1153" s="2">
        <f t="shared" si="23"/>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725945.01</v>
      </c>
      <c r="D1154" s="1">
        <f>BILANCA!E177</f>
        <v>825497.92</v>
      </c>
      <c r="E1154" s="1">
        <v>0</v>
      </c>
      <c r="F1154" s="1">
        <v>0</v>
      </c>
      <c r="G1154" s="2">
        <f t="shared" si="22"/>
        <v>406456.88535000006</v>
      </c>
      <c r="H1154" s="2">
        <f t="shared" si="23"/>
        <v>8.999999996740371E-2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28965.19</v>
      </c>
      <c r="D1155" s="1">
        <f>BILANCA!E178</f>
        <v>45912.460000000006</v>
      </c>
      <c r="E1155" s="1">
        <v>0</v>
      </c>
      <c r="F1155" s="1">
        <v>0</v>
      </c>
      <c r="G1155" s="2">
        <f t="shared" si="22"/>
        <v>20775.89892</v>
      </c>
      <c r="H1155" s="2">
        <f t="shared" si="23"/>
        <v>0.65000000000509317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380788.62</v>
      </c>
      <c r="D1156" s="1">
        <f>BILANCA!E179</f>
        <v>407312.76</v>
      </c>
      <c r="E1156" s="1">
        <v>0</v>
      </c>
      <c r="F1156" s="1">
        <v>0</v>
      </c>
      <c r="G1156" s="2">
        <f t="shared" si="22"/>
        <v>206806.64622</v>
      </c>
      <c r="H1156" s="2">
        <f t="shared" si="23"/>
        <v>0.61999999999534339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146534.66999999998</v>
      </c>
      <c r="D1157" s="1">
        <f>BILANCA!E180</f>
        <v>174287.35999999999</v>
      </c>
      <c r="E1157" s="1">
        <v>0</v>
      </c>
      <c r="F1157" s="1">
        <v>0</v>
      </c>
      <c r="G1157" s="2">
        <f t="shared" si="22"/>
        <v>86149.033859999981</v>
      </c>
      <c r="H1157" s="2">
        <f t="shared" si="23"/>
        <v>0.69000000000232831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83422.31</v>
      </c>
      <c r="D1159" s="1">
        <f>BILANCA!E182</f>
        <v>90055.64</v>
      </c>
      <c r="E1159" s="1">
        <v>0</v>
      </c>
      <c r="F1159" s="1">
        <v>0</v>
      </c>
      <c r="G1159" s="2">
        <f t="shared" si="22"/>
        <v>46381.911840000001</v>
      </c>
      <c r="H1159" s="2">
        <f t="shared" si="23"/>
        <v>0.66999999999825377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63112.36</v>
      </c>
      <c r="D1160" s="1">
        <f>BILANCA!E183</f>
        <v>84231.72</v>
      </c>
      <c r="E1160" s="1">
        <v>0</v>
      </c>
      <c r="F1160" s="1">
        <v>0</v>
      </c>
      <c r="G1160" s="2">
        <f t="shared" si="22"/>
        <v>40988.916599999997</v>
      </c>
      <c r="H1160" s="2">
        <f t="shared" si="23"/>
        <v>0.63999999999941792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61956.41</v>
      </c>
      <c r="D1163" s="1">
        <f>BILANCA!E186</f>
        <v>98759.18</v>
      </c>
      <c r="E1163" s="1">
        <v>0</v>
      </c>
      <c r="F1163" s="1">
        <v>0</v>
      </c>
      <c r="G1163" s="2">
        <f t="shared" si="22"/>
        <v>46705.458599999998</v>
      </c>
      <c r="H1163" s="2">
        <f t="shared" si="23"/>
        <v>0.58999999999650754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19472.05</v>
      </c>
      <c r="D1164" s="1">
        <f>BILANCA!E187</f>
        <v>19472.05</v>
      </c>
      <c r="E1164" s="1">
        <v>0</v>
      </c>
      <c r="F1164" s="1">
        <v>0</v>
      </c>
      <c r="G1164" s="2">
        <f t="shared" si="22"/>
        <v>10573.32315</v>
      </c>
      <c r="H1164" s="2">
        <f t="shared" si="23"/>
        <v>9.9999999998544808E-2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88228.07</v>
      </c>
      <c r="D1165" s="1">
        <f>BILANCA!E188</f>
        <v>79754.11</v>
      </c>
      <c r="E1165" s="1">
        <v>0</v>
      </c>
      <c r="F1165" s="1">
        <v>0</v>
      </c>
      <c r="G1165" s="2">
        <f t="shared" si="22"/>
        <v>45088.004780000003</v>
      </c>
      <c r="H1165" s="2">
        <f t="shared" si="23"/>
        <v>0.180000000007567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430800.74</v>
      </c>
      <c r="D1166" s="1">
        <f>BILANCA!E189</f>
        <v>190064.01</v>
      </c>
      <c r="E1166" s="1">
        <v>0</v>
      </c>
      <c r="F1166" s="1">
        <v>0</v>
      </c>
      <c r="G1166" s="2">
        <f t="shared" si="22"/>
        <v>148399.96308000002</v>
      </c>
      <c r="H1166" s="2">
        <f t="shared" si="23"/>
        <v>0.27000000001862645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492856.6</v>
      </c>
      <c r="D1183" s="1">
        <f>BILANCA!E206</f>
        <v>472899.66</v>
      </c>
      <c r="E1183" s="1">
        <v>0</v>
      </c>
      <c r="F1183" s="1">
        <v>0</v>
      </c>
      <c r="G1183" s="2">
        <f t="shared" si="22"/>
        <v>287731.18400000001</v>
      </c>
      <c r="H1183" s="2">
        <f t="shared" si="23"/>
        <v>0.74000000004889444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492856.6</v>
      </c>
      <c r="D1184" s="1">
        <f>BILANCA!E207</f>
        <v>472899.66</v>
      </c>
      <c r="E1184" s="1">
        <v>0</v>
      </c>
      <c r="F1184" s="1">
        <v>0</v>
      </c>
      <c r="G1184" s="2">
        <f t="shared" si="22"/>
        <v>289169.83992</v>
      </c>
      <c r="H1184" s="2">
        <f t="shared" si="23"/>
        <v>0.74000000004889444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396448.43</v>
      </c>
      <c r="D1185" s="1">
        <f>BILANCA!E208</f>
        <v>0</v>
      </c>
      <c r="E1185" s="1">
        <v>0</v>
      </c>
      <c r="F1185" s="1">
        <v>0</v>
      </c>
      <c r="G1185" s="2">
        <f t="shared" si="22"/>
        <v>80082.58286000001</v>
      </c>
      <c r="H1185" s="2">
        <f t="shared" si="23"/>
        <v>0.42999999999301508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376491.49</v>
      </c>
      <c r="E1189" s="1">
        <v>0</v>
      </c>
      <c r="F1189" s="1">
        <v>0</v>
      </c>
      <c r="G1189" s="2">
        <f t="shared" si="22"/>
        <v>155114.49387999999</v>
      </c>
      <c r="H1189" s="2">
        <f t="shared" si="23"/>
        <v>0.48999999999068677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90250</v>
      </c>
      <c r="D1192" s="1">
        <f>BILANCA!E215</f>
        <v>90250</v>
      </c>
      <c r="E1192" s="1">
        <v>0</v>
      </c>
      <c r="F1192" s="1">
        <v>0</v>
      </c>
      <c r="G1192" s="2">
        <f t="shared" si="22"/>
        <v>56586.75</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6158.17</v>
      </c>
      <c r="D1194" s="1">
        <f>BILANCA!E217</f>
        <v>6158.17</v>
      </c>
      <c r="E1194" s="1">
        <v>0</v>
      </c>
      <c r="F1194" s="1">
        <v>0</v>
      </c>
      <c r="G1194" s="2">
        <f t="shared" si="22"/>
        <v>3898.1216099999997</v>
      </c>
      <c r="H1194" s="2">
        <f t="shared" si="23"/>
        <v>0.34000000000014552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4827567.8800000008</v>
      </c>
      <c r="D1214" s="1">
        <f>BILANCA!E237</f>
        <v>4674777.96</v>
      </c>
      <c r="E1214" s="1">
        <v>0</v>
      </c>
      <c r="F1214" s="1">
        <v>0</v>
      </c>
      <c r="G1214" s="2">
        <f t="shared" si="22"/>
        <v>3274915.5978000006</v>
      </c>
      <c r="H1214" s="2">
        <f t="shared" si="23"/>
        <v>0.15999999921768904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5694002.080000001</v>
      </c>
      <c r="D1215" s="1">
        <f>BILANCA!E238</f>
        <v>5429845.0800000001</v>
      </c>
      <c r="E1215" s="1">
        <v>0</v>
      </c>
      <c r="F1215" s="1">
        <v>0</v>
      </c>
      <c r="G1215" s="2">
        <f t="shared" si="22"/>
        <v>3840456.5996800005</v>
      </c>
      <c r="H1215" s="2">
        <f t="shared" si="23"/>
        <v>0.16000000108033419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5758797.1800000006</v>
      </c>
      <c r="D1216" s="1">
        <f>BILANCA!E239</f>
        <v>5474683.2400000002</v>
      </c>
      <c r="E1216" s="1">
        <v>0</v>
      </c>
      <c r="F1216" s="1">
        <v>0</v>
      </c>
      <c r="G1216" s="2">
        <f t="shared" si="22"/>
        <v>3893002.1327800006</v>
      </c>
      <c r="H1216" s="2">
        <f t="shared" si="23"/>
        <v>0.42000000085681677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5543246.1100000003</v>
      </c>
      <c r="D1217" s="1">
        <f>BILANCA!E240</f>
        <v>5259132.17</v>
      </c>
      <c r="E1217" s="1">
        <v>0</v>
      </c>
      <c r="F1217" s="1">
        <v>0</v>
      </c>
      <c r="G1217" s="2">
        <f t="shared" si="22"/>
        <v>3758393.4453000003</v>
      </c>
      <c r="H1217" s="2">
        <f t="shared" si="23"/>
        <v>0.28000000026077032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215551.07</v>
      </c>
      <c r="D1218" s="1">
        <f>BILANCA!E241</f>
        <v>215551.07</v>
      </c>
      <c r="E1218" s="1">
        <v>0</v>
      </c>
      <c r="F1218" s="1">
        <v>0</v>
      </c>
      <c r="G1218" s="2">
        <f t="shared" si="22"/>
        <v>151963.50435</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64795.1</v>
      </c>
      <c r="D1219" s="1">
        <f>BILANCA!E242</f>
        <v>44838.16</v>
      </c>
      <c r="E1219" s="1">
        <v>0</v>
      </c>
      <c r="F1219" s="1">
        <v>0</v>
      </c>
      <c r="G1219" s="2">
        <f t="shared" si="22"/>
        <v>36455.255120000002</v>
      </c>
      <c r="H1219" s="2">
        <f t="shared" si="23"/>
        <v>0.26000000000203727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17623.86</v>
      </c>
      <c r="D1220" s="1">
        <f>BILANCA!E243</f>
        <v>0</v>
      </c>
      <c r="E1220" s="1">
        <v>0</v>
      </c>
      <c r="F1220" s="1">
        <v>0</v>
      </c>
      <c r="G1220" s="2">
        <f t="shared" si="22"/>
        <v>4176.8548199999996</v>
      </c>
      <c r="H1220" s="2">
        <f t="shared" si="23"/>
        <v>0.13999999999941792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47171.24</v>
      </c>
      <c r="D1221" s="1">
        <f>BILANCA!E244</f>
        <v>44838.16</v>
      </c>
      <c r="E1221" s="1">
        <v>0</v>
      </c>
      <c r="F1221" s="1">
        <v>0</v>
      </c>
      <c r="G1221" s="2">
        <f t="shared" si="22"/>
        <v>32569.719279999998</v>
      </c>
      <c r="H1221" s="2">
        <f t="shared" si="23"/>
        <v>0.40000000000145519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-868658.3</v>
      </c>
      <c r="D1222" s="1">
        <f>BILANCA!E245</f>
        <v>-831113.24999999988</v>
      </c>
      <c r="E1222" s="1">
        <v>0</v>
      </c>
      <c r="F1222" s="1">
        <v>0</v>
      </c>
      <c r="G1222" s="2">
        <f t="shared" si="22"/>
        <v>-604881.46719999996</v>
      </c>
      <c r="H1222" s="2">
        <f t="shared" si="23"/>
        <v>0.54999999993015081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868658.3</v>
      </c>
      <c r="D1227" s="1">
        <f>BILANCA!E250</f>
        <v>831113.24999999988</v>
      </c>
      <c r="E1227" s="1">
        <v>0</v>
      </c>
      <c r="F1227" s="1">
        <v>0</v>
      </c>
      <c r="G1227" s="2">
        <f t="shared" si="22"/>
        <v>617535.89119999995</v>
      </c>
      <c r="H1227" s="2">
        <f t="shared" si="23"/>
        <v>0.54999999993015081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130892.49</v>
      </c>
      <c r="D1228" s="1">
        <f>BILANCA!E251</f>
        <v>236801.21</v>
      </c>
      <c r="E1228" s="1">
        <v>0</v>
      </c>
      <c r="F1228" s="1">
        <v>0</v>
      </c>
      <c r="G1228" s="2">
        <f t="shared" si="22"/>
        <v>148101.25294999999</v>
      </c>
      <c r="H1228" s="2">
        <f t="shared" si="23"/>
        <v>0.69999999999708962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722178.16</v>
      </c>
      <c r="D1229" s="1">
        <f>BILANCA!E252</f>
        <v>558767.44999999995</v>
      </c>
      <c r="E1229" s="1">
        <v>0</v>
      </c>
      <c r="F1229" s="1">
        <v>0</v>
      </c>
      <c r="G1229" s="2">
        <f t="shared" si="22"/>
        <v>452569.41275999998</v>
      </c>
      <c r="H1229" s="2">
        <f t="shared" si="23"/>
        <v>0.60999999998603016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15587.65</v>
      </c>
      <c r="D1230" s="1">
        <f>BILANCA!E253</f>
        <v>35544.589999999997</v>
      </c>
      <c r="E1230" s="1">
        <v>0</v>
      </c>
      <c r="F1230" s="1">
        <v>0</v>
      </c>
      <c r="G1230" s="2">
        <f t="shared" si="22"/>
        <v>21409.177009999999</v>
      </c>
      <c r="H1230" s="2">
        <f t="shared" si="23"/>
        <v>0.76000000000385626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1283.9100000000001</v>
      </c>
      <c r="D1232" s="1">
        <f>BILANCA!E255</f>
        <v>23978.84</v>
      </c>
      <c r="E1232" s="1">
        <v>0</v>
      </c>
      <c r="F1232" s="1">
        <v>0</v>
      </c>
      <c r="G1232" s="2">
        <f t="shared" si="22"/>
        <v>12261.155910000001</v>
      </c>
      <c r="H1232" s="2">
        <f t="shared" si="23"/>
        <v>0.24999999999977263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940.19</v>
      </c>
      <c r="D1233" s="1">
        <f>BILANCA!E256</f>
        <v>52067.29</v>
      </c>
      <c r="E1233" s="1">
        <v>0</v>
      </c>
      <c r="F1233" s="1">
        <v>0</v>
      </c>
      <c r="G1233" s="2">
        <f t="shared" si="22"/>
        <v>26268.692500000001</v>
      </c>
      <c r="H1233" s="2">
        <f t="shared" si="23"/>
        <v>0.48000000000092768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335091.63</v>
      </c>
      <c r="D1236" s="1">
        <f>BILANCA!E259</f>
        <v>335091.63</v>
      </c>
      <c r="E1236" s="1">
        <v>0</v>
      </c>
      <c r="F1236" s="1">
        <v>0</v>
      </c>
      <c r="G1236" s="2">
        <f t="shared" si="22"/>
        <v>254334.54717000001</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335091.63</v>
      </c>
      <c r="D1237" s="1">
        <f>BILANCA!E260</f>
        <v>335091.63</v>
      </c>
      <c r="E1237" s="1">
        <v>0</v>
      </c>
      <c r="F1237" s="1">
        <v>0</v>
      </c>
      <c r="G1237" s="2">
        <f t="shared" si="22"/>
        <v>255339.82205999998</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59623.02</v>
      </c>
      <c r="D1240" s="1">
        <f>BILANCA!E264</f>
        <v>68865.070000000007</v>
      </c>
      <c r="E1240" s="1">
        <v>0</v>
      </c>
      <c r="F1240" s="1">
        <v>0</v>
      </c>
      <c r="G1240" s="2">
        <f t="shared" si="22"/>
        <v>50719.762119999999</v>
      </c>
      <c r="H1240" s="2">
        <f t="shared" si="23"/>
        <v>9.0000000003783498E-2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75867.570000000007</v>
      </c>
      <c r="D1242" s="1">
        <f>BILANCA!E266</f>
        <v>82676.3</v>
      </c>
      <c r="E1242" s="1">
        <v>0</v>
      </c>
      <c r="F1242" s="1">
        <v>0</v>
      </c>
      <c r="G1242" s="2">
        <f t="shared" ref="G1242:G1479" si="24">B1242/1000*C1242+B1242/500*D1242</f>
        <v>62476.02403</v>
      </c>
      <c r="H1242" s="2">
        <f t="shared" si="23"/>
        <v>0.72999999999592546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114.02</v>
      </c>
      <c r="D1244" s="1">
        <f>BILANCA!E268</f>
        <v>770.67</v>
      </c>
      <c r="E1244" s="1">
        <v>0</v>
      </c>
      <c r="F1244" s="1">
        <v>0</v>
      </c>
      <c r="G1244" s="2">
        <f t="shared" si="24"/>
        <v>432.04895999999997</v>
      </c>
      <c r="H1244" s="2">
        <f t="shared" si="23"/>
        <v>0.35000000000003695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4705.6600000000008</v>
      </c>
      <c r="E1245" s="1">
        <v>0</v>
      </c>
      <c r="F1245" s="1">
        <v>0</v>
      </c>
      <c r="G1245" s="2">
        <f t="shared" si="24"/>
        <v>2465.7658400000005</v>
      </c>
      <c r="H1245" s="2">
        <f t="shared" si="23"/>
        <v>0.33999999999923602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1084.06</v>
      </c>
      <c r="D1247" s="1">
        <f>BILANCA!E271</f>
        <v>6119.83</v>
      </c>
      <c r="E1247" s="1">
        <v>0</v>
      </c>
      <c r="F1247" s="1">
        <v>0</v>
      </c>
      <c r="G1247" s="2">
        <f t="shared" si="24"/>
        <v>3517.4620800000002</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684494.32</v>
      </c>
      <c r="D1263" s="1">
        <f>BILANCA!E287</f>
        <v>752960</v>
      </c>
      <c r="E1263" s="1">
        <v>0</v>
      </c>
      <c r="F1263" s="1">
        <v>0</v>
      </c>
      <c r="G1263" s="2">
        <f t="shared" si="24"/>
        <v>613316.00959999999</v>
      </c>
      <c r="H1263" s="2">
        <f t="shared" si="23"/>
        <v>0.31999999994877726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41450.69</v>
      </c>
      <c r="D1264" s="1">
        <f>BILANCA!E288</f>
        <v>72537.919999999998</v>
      </c>
      <c r="E1264" s="1">
        <v>0</v>
      </c>
      <c r="F1264" s="1">
        <v>0</v>
      </c>
      <c r="G1264" s="2">
        <f t="shared" si="24"/>
        <v>52413.95493</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430800.74</v>
      </c>
      <c r="D1265" s="1">
        <f>BILANCA!E289</f>
        <v>190064.01</v>
      </c>
      <c r="E1265" s="1">
        <v>0</v>
      </c>
      <c r="F1265" s="1">
        <v>0</v>
      </c>
      <c r="G1265" s="2">
        <f t="shared" si="24"/>
        <v>228681.91031999997</v>
      </c>
      <c r="H1265" s="2">
        <f t="shared" si="23"/>
        <v>0.27000000001862645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492856.6</v>
      </c>
      <c r="D1269" s="1">
        <f>BILANCA!E293</f>
        <v>472899.66</v>
      </c>
      <c r="E1269" s="1">
        <v>0</v>
      </c>
      <c r="F1269" s="1">
        <v>0</v>
      </c>
      <c r="G1269" s="2">
        <f t="shared" si="24"/>
        <v>411455.59311999998</v>
      </c>
      <c r="H1269" s="2">
        <f t="shared" si="23"/>
        <v>0.74000000004889444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6048.75</v>
      </c>
      <c r="D1271" s="1">
        <f>BILANCA!E295</f>
        <v>6280.7</v>
      </c>
      <c r="E1271" s="1">
        <v>0</v>
      </c>
      <c r="F1271" s="1">
        <v>0</v>
      </c>
      <c r="G1271" s="2">
        <f t="shared" si="24"/>
        <v>5359.7231999999995</v>
      </c>
      <c r="H1271" s="2">
        <f t="shared" si="23"/>
        <v>0.5500000000001819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80726</v>
      </c>
      <c r="D1273" s="1">
        <f>BILANCA!E297</f>
        <v>71958.17</v>
      </c>
      <c r="E1273" s="1">
        <v>0</v>
      </c>
      <c r="F1273" s="1">
        <v>0</v>
      </c>
      <c r="G1273" s="2">
        <f t="shared" si="24"/>
        <v>65146.278599999991</v>
      </c>
      <c r="H1273" s="2">
        <f t="shared" si="23"/>
        <v>0.16999999999825377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1320.6</v>
      </c>
      <c r="D1274" s="1">
        <f>BILANCA!E298</f>
        <v>1328.2</v>
      </c>
      <c r="E1274" s="1">
        <v>0</v>
      </c>
      <c r="F1274" s="1">
        <v>0</v>
      </c>
      <c r="G1274" s="2">
        <f t="shared" si="24"/>
        <v>1157.3069999999998</v>
      </c>
      <c r="H1274" s="2">
        <f t="shared" si="23"/>
        <v>0.60000000000013642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198879.78</v>
      </c>
      <c r="D1299" s="6">
        <f>'RAS-funkcijski'!E5</f>
        <v>241949.91</v>
      </c>
      <c r="E1299" s="6">
        <v>0</v>
      </c>
      <c r="F1299" s="6">
        <v>0</v>
      </c>
      <c r="G1299" s="7">
        <f t="shared" si="24"/>
        <v>682.77960000000007</v>
      </c>
      <c r="H1299" s="7">
        <f t="shared" si="23"/>
        <v>0.30999999999767169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81049.09</v>
      </c>
      <c r="D1300" s="1">
        <f>'RAS-funkcijski'!E6</f>
        <v>107439.79000000001</v>
      </c>
      <c r="E1300" s="1">
        <v>0</v>
      </c>
      <c r="F1300" s="1">
        <v>0</v>
      </c>
      <c r="G1300" s="2">
        <f t="shared" si="24"/>
        <v>591.85734000000002</v>
      </c>
      <c r="H1300" s="2">
        <f t="shared" si="23"/>
        <v>0.29999999998835847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58914.16</v>
      </c>
      <c r="D1301" s="1">
        <f>'RAS-funkcijski'!E7</f>
        <v>80933.88</v>
      </c>
      <c r="E1301" s="1">
        <v>0</v>
      </c>
      <c r="F1301" s="1">
        <v>0</v>
      </c>
      <c r="G1301" s="2">
        <f t="shared" si="24"/>
        <v>662.34576000000004</v>
      </c>
      <c r="H1301" s="2">
        <f t="shared" si="23"/>
        <v>0.27999999999883585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22134.93</v>
      </c>
      <c r="D1302" s="1">
        <f>'RAS-funkcijski'!E8</f>
        <v>26505.91</v>
      </c>
      <c r="E1302" s="1">
        <v>0</v>
      </c>
      <c r="F1302" s="1">
        <v>0</v>
      </c>
      <c r="G1302" s="2">
        <f t="shared" si="24"/>
        <v>300.58699999999999</v>
      </c>
      <c r="H1302" s="2">
        <f t="shared" si="23"/>
        <v>0.15999999999985448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117830.69</v>
      </c>
      <c r="D1307" s="1">
        <f>'RAS-funkcijski'!E13</f>
        <v>134510.12</v>
      </c>
      <c r="E1307" s="1">
        <v>0</v>
      </c>
      <c r="F1307" s="1">
        <v>0</v>
      </c>
      <c r="G1307" s="2">
        <f t="shared" si="24"/>
        <v>3481.6583700000001</v>
      </c>
      <c r="H1307" s="2">
        <f t="shared" si="23"/>
        <v>0.42999999999301508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72202.179999999993</v>
      </c>
      <c r="D1308" s="1">
        <f>'RAS-funkcijski'!E14</f>
        <v>78564.86</v>
      </c>
      <c r="E1308" s="1">
        <v>0</v>
      </c>
      <c r="F1308" s="1">
        <v>0</v>
      </c>
      <c r="G1308" s="2">
        <f t="shared" si="24"/>
        <v>2293.319</v>
      </c>
      <c r="H1308" s="2">
        <f t="shared" si="23"/>
        <v>0.319999999992433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45628.51</v>
      </c>
      <c r="D1310" s="1">
        <f>'RAS-funkcijski'!E16</f>
        <v>55945.26</v>
      </c>
      <c r="E1310" s="1">
        <v>0</v>
      </c>
      <c r="F1310" s="1">
        <v>0</v>
      </c>
      <c r="G1310" s="2">
        <f t="shared" si="24"/>
        <v>1890.2283600000001</v>
      </c>
      <c r="H1310" s="2">
        <f t="shared" si="23"/>
        <v>0.75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531.25</v>
      </c>
      <c r="D1316" s="1">
        <f>'RAS-funkcijski'!E22</f>
        <v>531.25</v>
      </c>
      <c r="E1316" s="1">
        <v>0</v>
      </c>
      <c r="F1316" s="1">
        <v>0</v>
      </c>
      <c r="G1316" s="2">
        <f t="shared" si="24"/>
        <v>28.6875</v>
      </c>
      <c r="H1316" s="2">
        <f t="shared" si="23"/>
        <v>0.5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531.25</v>
      </c>
      <c r="D1318" s="1">
        <f>'RAS-funkcijski'!E24</f>
        <v>531.25</v>
      </c>
      <c r="E1318" s="1">
        <v>0</v>
      </c>
      <c r="F1318" s="1">
        <v>0</v>
      </c>
      <c r="G1318" s="2">
        <f t="shared" si="24"/>
        <v>31.875</v>
      </c>
      <c r="H1318" s="2">
        <f t="shared" si="23"/>
        <v>0.5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750.72</v>
      </c>
      <c r="D1322" s="1">
        <f>'RAS-funkcijski'!E28</f>
        <v>1120</v>
      </c>
      <c r="E1322" s="1">
        <v>0</v>
      </c>
      <c r="F1322" s="1">
        <v>0</v>
      </c>
      <c r="G1322" s="2">
        <f t="shared" si="24"/>
        <v>71.77727999999999</v>
      </c>
      <c r="H1322" s="2">
        <f t="shared" si="23"/>
        <v>0.27999999999997272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750.72</v>
      </c>
      <c r="D1328" s="1">
        <f>'RAS-funkcijski'!E34</f>
        <v>1120</v>
      </c>
      <c r="E1328" s="1">
        <v>0</v>
      </c>
      <c r="F1328" s="1">
        <v>0</v>
      </c>
      <c r="G1328" s="2">
        <f t="shared" si="24"/>
        <v>89.721599999999995</v>
      </c>
      <c r="H1328" s="2">
        <f t="shared" si="23"/>
        <v>0.27999999999997272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34320.379999999997</v>
      </c>
      <c r="D1329" s="1">
        <f>'RAS-funkcijski'!E35</f>
        <v>107269.81</v>
      </c>
      <c r="E1329" s="1">
        <v>0</v>
      </c>
      <c r="F1329" s="1">
        <v>0</v>
      </c>
      <c r="G1329" s="2">
        <f t="shared" si="24"/>
        <v>7714.66</v>
      </c>
      <c r="H1329" s="2">
        <f t="shared" si="23"/>
        <v>0.56999999999970896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34257.379999999997</v>
      </c>
      <c r="D1348" s="1">
        <f>'RAS-funkcijski'!E54</f>
        <v>18750</v>
      </c>
      <c r="E1348" s="1">
        <v>0</v>
      </c>
      <c r="F1348" s="1">
        <v>0</v>
      </c>
      <c r="G1348" s="2">
        <f t="shared" si="24"/>
        <v>3587.8689999999997</v>
      </c>
      <c r="H1348" s="2">
        <f t="shared" si="27"/>
        <v>0.37999999999738066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34257.379999999997</v>
      </c>
      <c r="D1349" s="1">
        <f>'RAS-funkcijski'!E55</f>
        <v>18750</v>
      </c>
      <c r="E1349" s="1">
        <v>0</v>
      </c>
      <c r="F1349" s="1">
        <v>0</v>
      </c>
      <c r="G1349" s="2">
        <f t="shared" si="24"/>
        <v>3659.6263799999997</v>
      </c>
      <c r="H1349" s="2">
        <f t="shared" si="27"/>
        <v>0.37999999999738066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2280.84</v>
      </c>
      <c r="E1354" s="1">
        <v>0</v>
      </c>
      <c r="F1354" s="1">
        <v>0</v>
      </c>
      <c r="G1354" s="2">
        <f t="shared" si="24"/>
        <v>255.45408000000003</v>
      </c>
      <c r="H1354" s="2">
        <f t="shared" si="27"/>
        <v>0.15999999999985448</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63</v>
      </c>
      <c r="D1355" s="1">
        <f>'RAS-funkcijski'!E61</f>
        <v>86238.97</v>
      </c>
      <c r="E1355" s="1">
        <v>0</v>
      </c>
      <c r="F1355" s="1">
        <v>0</v>
      </c>
      <c r="G1355" s="2">
        <f t="shared" si="24"/>
        <v>9834.8335800000004</v>
      </c>
      <c r="H1355" s="2">
        <f t="shared" si="27"/>
        <v>2.9999999998835847E-2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86175.97</v>
      </c>
      <c r="E1358" s="1">
        <v>0</v>
      </c>
      <c r="F1358" s="1">
        <v>0</v>
      </c>
      <c r="G1358" s="2">
        <f t="shared" si="24"/>
        <v>10341.116399999999</v>
      </c>
      <c r="H1358" s="2">
        <f t="shared" si="27"/>
        <v>2.9999999998835847E-2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63</v>
      </c>
      <c r="D1359" s="1">
        <f>'RAS-funkcijski'!E65</f>
        <v>63</v>
      </c>
      <c r="E1359" s="1">
        <v>0</v>
      </c>
      <c r="F1359" s="1">
        <v>0</v>
      </c>
      <c r="G1359" s="2">
        <f t="shared" si="24"/>
        <v>11.529</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29083.85</v>
      </c>
      <c r="D1369" s="1">
        <f>'RAS-funkcijski'!E75</f>
        <v>24628.07</v>
      </c>
      <c r="E1369" s="1">
        <v>0</v>
      </c>
      <c r="F1369" s="1">
        <v>0</v>
      </c>
      <c r="G1369" s="2">
        <f t="shared" si="24"/>
        <v>5562.1392899999992</v>
      </c>
      <c r="H1369" s="2">
        <f t="shared" si="27"/>
        <v>0.22000000000116415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29083.85</v>
      </c>
      <c r="D1375" s="1">
        <f>'RAS-funkcijski'!E81</f>
        <v>24628.07</v>
      </c>
      <c r="E1375" s="1">
        <v>0</v>
      </c>
      <c r="F1375" s="1">
        <v>0</v>
      </c>
      <c r="G1375" s="2">
        <f t="shared" si="24"/>
        <v>6032.1792299999997</v>
      </c>
      <c r="H1375" s="2">
        <f t="shared" si="27"/>
        <v>0.22000000000116415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103041.17</v>
      </c>
      <c r="D1376" s="1">
        <f>'RAS-funkcijski'!E82</f>
        <v>66872.820000000007</v>
      </c>
      <c r="E1376" s="1">
        <v>0</v>
      </c>
      <c r="F1376" s="1">
        <v>0</v>
      </c>
      <c r="G1376" s="2">
        <f t="shared" si="24"/>
        <v>18469.371180000002</v>
      </c>
      <c r="H1376" s="2">
        <f t="shared" si="27"/>
        <v>0.34999999999126885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1000.02</v>
      </c>
      <c r="D1377" s="1">
        <f>'RAS-funkcijski'!E83</f>
        <v>4000.08</v>
      </c>
      <c r="E1377" s="1">
        <v>0</v>
      </c>
      <c r="F1377" s="1">
        <v>0</v>
      </c>
      <c r="G1377" s="2">
        <f t="shared" si="24"/>
        <v>711.01422000000002</v>
      </c>
      <c r="H1377" s="2">
        <f t="shared" si="27"/>
        <v>9.9999999999909051E-2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54820.83</v>
      </c>
      <c r="D1378" s="1">
        <f>'RAS-funkcijski'!E84</f>
        <v>18150</v>
      </c>
      <c r="E1378" s="1">
        <v>0</v>
      </c>
      <c r="F1378" s="1">
        <v>0</v>
      </c>
      <c r="G1378" s="2">
        <f t="shared" si="24"/>
        <v>7289.6664000000001</v>
      </c>
      <c r="H1378" s="2">
        <f t="shared" si="27"/>
        <v>0.16999999999825377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246.83</v>
      </c>
      <c r="D1379" s="1">
        <f>'RAS-funkcijski'!E85</f>
        <v>311.95</v>
      </c>
      <c r="E1379" s="1">
        <v>0</v>
      </c>
      <c r="F1379" s="1">
        <v>0</v>
      </c>
      <c r="G1379" s="2">
        <f t="shared" si="24"/>
        <v>70.529129999999995</v>
      </c>
      <c r="H1379" s="2">
        <f t="shared" si="27"/>
        <v>0.21999999999999886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46973.49</v>
      </c>
      <c r="D1380" s="1">
        <f>'RAS-funkcijski'!E86</f>
        <v>44410.79</v>
      </c>
      <c r="E1380" s="1">
        <v>0</v>
      </c>
      <c r="F1380" s="1">
        <v>0</v>
      </c>
      <c r="G1380" s="2">
        <f t="shared" si="24"/>
        <v>11135.195739999999</v>
      </c>
      <c r="H1380" s="2">
        <f t="shared" si="27"/>
        <v>0.69999999999708962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76267.47</v>
      </c>
      <c r="D1401" s="1">
        <f>'RAS-funkcijski'!E107</f>
        <v>89234.69</v>
      </c>
      <c r="E1401" s="1">
        <v>0</v>
      </c>
      <c r="F1401" s="1">
        <v>0</v>
      </c>
      <c r="G1401" s="2">
        <f t="shared" si="24"/>
        <v>26237.895549999997</v>
      </c>
      <c r="H1401" s="2">
        <f t="shared" si="27"/>
        <v>0.77999999999883585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70648.98</v>
      </c>
      <c r="D1402" s="1">
        <f>'RAS-funkcijski'!E108</f>
        <v>60958.92</v>
      </c>
      <c r="E1402" s="1">
        <v>0</v>
      </c>
      <c r="F1402" s="1">
        <v>0</v>
      </c>
      <c r="G1402" s="2">
        <f t="shared" si="24"/>
        <v>20026.949280000001</v>
      </c>
      <c r="H1402" s="2">
        <f t="shared" si="27"/>
        <v>0.10000000000582077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4720.33</v>
      </c>
      <c r="D1403" s="1">
        <f>'RAS-funkcijski'!E109</f>
        <v>7909.77</v>
      </c>
      <c r="E1403" s="1">
        <v>0</v>
      </c>
      <c r="F1403" s="1">
        <v>0</v>
      </c>
      <c r="G1403" s="2">
        <f t="shared" si="24"/>
        <v>2156.6863499999999</v>
      </c>
      <c r="H1403" s="2">
        <f t="shared" si="27"/>
        <v>0.55999999999949068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898.16</v>
      </c>
      <c r="D1405" s="1">
        <f>'RAS-funkcijski'!E111</f>
        <v>1060</v>
      </c>
      <c r="E1405" s="1">
        <v>0</v>
      </c>
      <c r="F1405" s="1">
        <v>0</v>
      </c>
      <c r="G1405" s="2">
        <f t="shared" si="24"/>
        <v>322.94312000000002</v>
      </c>
      <c r="H1405" s="2">
        <f t="shared" si="27"/>
        <v>0.15999999999996817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19306</v>
      </c>
      <c r="E1407" s="1">
        <v>0</v>
      </c>
      <c r="F1407" s="1">
        <v>0</v>
      </c>
      <c r="G1407" s="2">
        <f t="shared" si="24"/>
        <v>4208.7079999999996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189453.59999999998</v>
      </c>
      <c r="D1408" s="1">
        <f>'RAS-funkcijski'!E114</f>
        <v>429437.9</v>
      </c>
      <c r="E1408" s="1">
        <v>0</v>
      </c>
      <c r="F1408" s="1">
        <v>0</v>
      </c>
      <c r="G1408" s="2">
        <f t="shared" si="24"/>
        <v>115316.234</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189453.59999999998</v>
      </c>
      <c r="D1409" s="1">
        <f>'RAS-funkcijski'!E115</f>
        <v>428376.14</v>
      </c>
      <c r="E1409" s="1">
        <v>0</v>
      </c>
      <c r="F1409" s="1">
        <v>0</v>
      </c>
      <c r="G1409" s="2">
        <f t="shared" si="24"/>
        <v>116128.85268000001</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183620.27</v>
      </c>
      <c r="D1410" s="1">
        <f>'RAS-funkcijski'!E116</f>
        <v>422069.51</v>
      </c>
      <c r="E1410" s="1">
        <v>0</v>
      </c>
      <c r="F1410" s="1">
        <v>0</v>
      </c>
      <c r="G1410" s="2">
        <f t="shared" si="24"/>
        <v>115109.04048</v>
      </c>
      <c r="H1410" s="2">
        <f t="shared" si="27"/>
        <v>0.7599999999802094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5833.33</v>
      </c>
      <c r="D1411" s="1">
        <f>'RAS-funkcijski'!E117</f>
        <v>6306.63</v>
      </c>
      <c r="E1411" s="1">
        <v>0</v>
      </c>
      <c r="F1411" s="1">
        <v>0</v>
      </c>
      <c r="G1411" s="2">
        <f t="shared" si="24"/>
        <v>2084.4646699999998</v>
      </c>
      <c r="H1411" s="2">
        <f t="shared" si="27"/>
        <v>0.6999999999998181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1061.76</v>
      </c>
      <c r="E1416" s="1">
        <v>0</v>
      </c>
      <c r="F1416" s="1">
        <v>0</v>
      </c>
      <c r="G1416" s="2">
        <f t="shared" si="24"/>
        <v>250.57535999999999</v>
      </c>
      <c r="H1416" s="2">
        <f t="shared" si="27"/>
        <v>0.24000000000000909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1061.76</v>
      </c>
      <c r="E1418" s="1">
        <v>0</v>
      </c>
      <c r="F1418" s="1">
        <v>0</v>
      </c>
      <c r="G1418" s="2">
        <f t="shared" si="24"/>
        <v>254.82239999999999</v>
      </c>
      <c r="H1418" s="2">
        <f t="shared" si="27"/>
        <v>0.24000000000000909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11894.95</v>
      </c>
      <c r="D1423" s="1">
        <f>'RAS-funkcijski'!E129</f>
        <v>43360.58</v>
      </c>
      <c r="E1423" s="1">
        <v>0</v>
      </c>
      <c r="F1423" s="1">
        <v>0</v>
      </c>
      <c r="G1423" s="2">
        <f t="shared" si="24"/>
        <v>12327.01375</v>
      </c>
      <c r="H1423" s="2">
        <f t="shared" si="27"/>
        <v>0.46999999999752617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2413.61</v>
      </c>
      <c r="D1429" s="1">
        <f>'RAS-funkcijski'!E135</f>
        <v>1750</v>
      </c>
      <c r="E1429" s="1">
        <v>0</v>
      </c>
      <c r="F1429" s="1">
        <v>0</v>
      </c>
      <c r="G1429" s="2">
        <f t="shared" si="24"/>
        <v>774.68290999999999</v>
      </c>
      <c r="H1429" s="2">
        <f t="shared" si="27"/>
        <v>0.38999999999987267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57.5</v>
      </c>
      <c r="D1431" s="1">
        <f>'RAS-funkcijski'!E137</f>
        <v>0</v>
      </c>
      <c r="E1431" s="1">
        <v>0</v>
      </c>
      <c r="F1431" s="1">
        <v>0</v>
      </c>
      <c r="G1431" s="2">
        <f t="shared" si="24"/>
        <v>7.6475000000000009</v>
      </c>
      <c r="H1431" s="2">
        <f t="shared" si="27"/>
        <v>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3038.12</v>
      </c>
      <c r="D1432" s="1">
        <f>'RAS-funkcijski'!E138</f>
        <v>3076.51</v>
      </c>
      <c r="E1432" s="1">
        <v>0</v>
      </c>
      <c r="F1432" s="1">
        <v>0</v>
      </c>
      <c r="G1432" s="2">
        <f t="shared" si="24"/>
        <v>1231.6127600000002</v>
      </c>
      <c r="H1432" s="2">
        <f t="shared" si="27"/>
        <v>0.60999999999967258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6385.72</v>
      </c>
      <c r="D1434" s="1">
        <f>'RAS-funkcijski'!E140</f>
        <v>38534.07</v>
      </c>
      <c r="E1434" s="1">
        <v>0</v>
      </c>
      <c r="F1434" s="1">
        <v>0</v>
      </c>
      <c r="G1434" s="2">
        <f t="shared" si="24"/>
        <v>11349.724960000001</v>
      </c>
      <c r="H1434" s="2">
        <f t="shared" si="27"/>
        <v>0.3499999999994543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644223.16999999993</v>
      </c>
      <c r="D1435" s="13">
        <f>'RAS-funkcijski'!E141</f>
        <v>1004405.03</v>
      </c>
      <c r="E1435" s="13">
        <v>0</v>
      </c>
      <c r="F1435" s="13">
        <v>0</v>
      </c>
      <c r="G1435" s="14">
        <f t="shared" si="24"/>
        <v>363465.55251000007</v>
      </c>
      <c r="H1435" s="14">
        <f t="shared" si="27"/>
        <v>0.19999999995343387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1649602.35</v>
      </c>
      <c r="D1480" s="6"/>
      <c r="E1480" s="6">
        <v>0</v>
      </c>
      <c r="F1480" s="6">
        <v>0</v>
      </c>
      <c r="G1480" s="7">
        <f t="shared" ref="G1480:G1580" si="34">B1480/1000*C1480</f>
        <v>1649.6023500000001</v>
      </c>
      <c r="H1480" s="7">
        <f t="shared" ref="H1480:H1580" si="35">ABS(C1480-ROUND(C1480,0))</f>
        <v>0.35000000009313226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1002394.2400000001</v>
      </c>
      <c r="D1481" s="1">
        <v>0</v>
      </c>
      <c r="E1481" s="1">
        <v>0</v>
      </c>
      <c r="F1481" s="1">
        <v>0</v>
      </c>
      <c r="G1481" s="2">
        <f t="shared" si="34"/>
        <v>2004.7884800000002</v>
      </c>
      <c r="H1481" s="2">
        <f t="shared" si="35"/>
        <v>0.2400000001071021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869258.56</v>
      </c>
      <c r="D1483" s="1">
        <v>0</v>
      </c>
      <c r="E1483" s="1">
        <v>0</v>
      </c>
      <c r="F1483" s="1">
        <v>0</v>
      </c>
      <c r="G1483" s="2">
        <f t="shared" si="34"/>
        <v>3477.0342400000004</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423205.78</v>
      </c>
      <c r="D1484" s="1">
        <v>0</v>
      </c>
      <c r="E1484" s="1">
        <v>0</v>
      </c>
      <c r="F1484" s="1">
        <v>0</v>
      </c>
      <c r="G1484" s="2">
        <f t="shared" si="34"/>
        <v>2116.0289000000002</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349463.9</v>
      </c>
      <c r="D1485" s="1">
        <v>0</v>
      </c>
      <c r="E1485" s="1">
        <v>0</v>
      </c>
      <c r="F1485" s="1">
        <v>0</v>
      </c>
      <c r="G1485" s="2">
        <f t="shared" si="34"/>
        <v>2096.7834000000003</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29754.37</v>
      </c>
      <c r="D1486" s="1">
        <v>0</v>
      </c>
      <c r="E1486" s="1">
        <v>0</v>
      </c>
      <c r="F1486" s="1">
        <v>0</v>
      </c>
      <c r="G1486" s="2">
        <f t="shared" si="34"/>
        <v>208.28058999999999</v>
      </c>
      <c r="H1486" s="2">
        <f t="shared" si="35"/>
        <v>0.36999999999898137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45456.92</v>
      </c>
      <c r="D1489" s="1">
        <v>0</v>
      </c>
      <c r="E1489" s="1">
        <v>0</v>
      </c>
      <c r="F1489" s="1">
        <v>0</v>
      </c>
      <c r="G1489" s="2">
        <f t="shared" si="34"/>
        <v>454.56919999999997</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556</v>
      </c>
      <c r="D1490" s="1">
        <v>0</v>
      </c>
      <c r="E1490" s="1">
        <v>0</v>
      </c>
      <c r="F1490" s="1">
        <v>0</v>
      </c>
      <c r="G1490" s="2">
        <f t="shared" si="34"/>
        <v>6.1159999999999997</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20821.59</v>
      </c>
      <c r="D1491" s="1">
        <v>0</v>
      </c>
      <c r="E1491" s="1">
        <v>0</v>
      </c>
      <c r="F1491" s="1">
        <v>0</v>
      </c>
      <c r="G1491" s="2">
        <f t="shared" si="34"/>
        <v>249.85908000000001</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133135.68000000002</v>
      </c>
      <c r="D1492" s="1">
        <v>0</v>
      </c>
      <c r="E1492" s="1">
        <v>0</v>
      </c>
      <c r="F1492" s="1">
        <v>0</v>
      </c>
      <c r="G1492" s="2">
        <f t="shared" si="34"/>
        <v>1730.7638400000003</v>
      </c>
      <c r="H1492" s="2">
        <f t="shared" si="35"/>
        <v>0.31999999997788109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1163535</v>
      </c>
      <c r="D1499" s="1">
        <v>0</v>
      </c>
      <c r="E1499" s="1">
        <v>0</v>
      </c>
      <c r="F1499" s="1">
        <v>0</v>
      </c>
      <c r="G1499" s="2">
        <f t="shared" si="34"/>
        <v>23270.7</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769705.65000000014</v>
      </c>
      <c r="D1501" s="1">
        <v>0</v>
      </c>
      <c r="E1501" s="1">
        <v>0</v>
      </c>
      <c r="F1501" s="1">
        <v>0</v>
      </c>
      <c r="G1501" s="2">
        <f t="shared" si="34"/>
        <v>16933.524300000001</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406258.51</v>
      </c>
      <c r="D1502" s="1">
        <v>0</v>
      </c>
      <c r="E1502" s="1">
        <v>0</v>
      </c>
      <c r="F1502" s="1">
        <v>0</v>
      </c>
      <c r="G1502" s="2">
        <f t="shared" si="34"/>
        <v>9343.9457299999995</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322939.76</v>
      </c>
      <c r="D1503" s="1">
        <v>0</v>
      </c>
      <c r="E1503" s="1">
        <v>0</v>
      </c>
      <c r="F1503" s="1">
        <v>0</v>
      </c>
      <c r="G1503" s="2">
        <f t="shared" si="34"/>
        <v>7750.5542400000004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2001.68</v>
      </c>
      <c r="D1504" s="1">
        <v>0</v>
      </c>
      <c r="E1504" s="1">
        <v>0</v>
      </c>
      <c r="F1504" s="1">
        <v>0</v>
      </c>
      <c r="G1504" s="2">
        <f t="shared" si="34"/>
        <v>50.042000000000002</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8654.15</v>
      </c>
      <c r="D1507" s="1">
        <v>0</v>
      </c>
      <c r="E1507" s="1">
        <v>0</v>
      </c>
      <c r="F1507" s="1">
        <v>0</v>
      </c>
      <c r="G1507" s="2">
        <f t="shared" si="34"/>
        <v>242.31619999999998</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556</v>
      </c>
      <c r="D1508" s="1">
        <v>0</v>
      </c>
      <c r="E1508" s="1">
        <v>0</v>
      </c>
      <c r="F1508" s="1">
        <v>0</v>
      </c>
      <c r="G1508" s="2">
        <f t="shared" si="34"/>
        <v>16.124000000000002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29295.55</v>
      </c>
      <c r="D1509" s="1">
        <v>0</v>
      </c>
      <c r="E1509" s="1">
        <v>0</v>
      </c>
      <c r="F1509" s="1">
        <v>0</v>
      </c>
      <c r="G1509" s="2">
        <f t="shared" si="34"/>
        <v>878.86649999999997</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373872.41000000003</v>
      </c>
      <c r="D1510" s="1">
        <v>0</v>
      </c>
      <c r="E1510" s="1">
        <v>0</v>
      </c>
      <c r="F1510" s="1">
        <v>0</v>
      </c>
      <c r="G1510" s="2">
        <f t="shared" si="34"/>
        <v>11590.04471</v>
      </c>
      <c r="H1510" s="2">
        <f t="shared" si="35"/>
        <v>0.41000000003259629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19956.939999999999</v>
      </c>
      <c r="D1511" s="1">
        <v>0</v>
      </c>
      <c r="E1511" s="1">
        <v>0</v>
      </c>
      <c r="F1511" s="1">
        <v>0</v>
      </c>
      <c r="G1511" s="2">
        <f t="shared" si="34"/>
        <v>638.62207999999998</v>
      </c>
      <c r="H1511" s="2">
        <f t="shared" si="35"/>
        <v>6.0000000001309672E-2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19956.939999999999</v>
      </c>
      <c r="D1515" s="1">
        <v>0</v>
      </c>
      <c r="E1515" s="1">
        <v>0</v>
      </c>
      <c r="F1515" s="1">
        <v>0</v>
      </c>
      <c r="G1515" s="2">
        <f t="shared" si="34"/>
        <v>718.44983999999988</v>
      </c>
      <c r="H1515" s="2">
        <f t="shared" si="35"/>
        <v>6.0000000001309672E-2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1488461.5900000003</v>
      </c>
      <c r="D1517" s="1">
        <v>0</v>
      </c>
      <c r="E1517" s="1">
        <v>0</v>
      </c>
      <c r="F1517" s="1">
        <v>0</v>
      </c>
      <c r="G1517" s="2">
        <f t="shared" si="34"/>
        <v>56561.540420000012</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1415923.6700000002</v>
      </c>
      <c r="D1518" s="1">
        <v>0</v>
      </c>
      <c r="E1518" s="1">
        <v>0</v>
      </c>
      <c r="F1518" s="1">
        <v>0</v>
      </c>
      <c r="G1518" s="2">
        <f t="shared" si="34"/>
        <v>55221.023130000009</v>
      </c>
      <c r="H1518" s="2">
        <f t="shared" si="35"/>
        <v>0.32999999984167516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752960.00000000012</v>
      </c>
      <c r="D1524" s="1">
        <v>0</v>
      </c>
      <c r="E1524" s="1">
        <v>0</v>
      </c>
      <c r="F1524" s="1">
        <v>0</v>
      </c>
      <c r="G1524" s="2">
        <f t="shared" si="34"/>
        <v>33883.200000000004</v>
      </c>
      <c r="H1524" s="2">
        <f t="shared" si="35"/>
        <v>1.1641532182693481E-10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690.67</v>
      </c>
      <c r="D1525" s="1">
        <v>0</v>
      </c>
      <c r="E1525" s="1">
        <v>0</v>
      </c>
      <c r="F1525" s="1">
        <v>0</v>
      </c>
      <c r="G1525" s="2">
        <f t="shared" si="34"/>
        <v>31.770819999999997</v>
      </c>
      <c r="H1525" s="2">
        <f t="shared" si="35"/>
        <v>0.33000000000004093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53</v>
      </c>
      <c r="D1528" s="1">
        <v>0</v>
      </c>
      <c r="E1528" s="1">
        <v>0</v>
      </c>
      <c r="F1528" s="1">
        <v>0</v>
      </c>
      <c r="G1528" s="2">
        <f t="shared" si="34"/>
        <v>2.597</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637.66999999999996</v>
      </c>
      <c r="D1529" s="1">
        <v>0</v>
      </c>
      <c r="E1529" s="1">
        <v>0</v>
      </c>
      <c r="F1529" s="1">
        <v>0</v>
      </c>
      <c r="G1529" s="2">
        <f t="shared" si="34"/>
        <v>31.883499999999998</v>
      </c>
      <c r="H1529" s="2">
        <f t="shared" si="35"/>
        <v>0.33000000000004093</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380365.37000000005</v>
      </c>
      <c r="D1530" s="1">
        <v>0</v>
      </c>
      <c r="E1530" s="1">
        <v>0</v>
      </c>
      <c r="F1530" s="1">
        <v>0</v>
      </c>
      <c r="G1530" s="2">
        <f t="shared" si="34"/>
        <v>19398.633870000001</v>
      </c>
      <c r="H1530" s="2">
        <f t="shared" si="35"/>
        <v>0.37000000005355105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39999.019999999997</v>
      </c>
      <c r="D1531" s="1">
        <v>0</v>
      </c>
      <c r="E1531" s="1">
        <v>0</v>
      </c>
      <c r="F1531" s="1">
        <v>0</v>
      </c>
      <c r="G1531" s="2">
        <f t="shared" si="34"/>
        <v>2079.9490399999995</v>
      </c>
      <c r="H1531" s="2">
        <f t="shared" si="35"/>
        <v>1.9999999996798579E-2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24466.989999999998</v>
      </c>
      <c r="D1532" s="1">
        <v>0</v>
      </c>
      <c r="E1532" s="1">
        <v>0</v>
      </c>
      <c r="F1532" s="1">
        <v>0</v>
      </c>
      <c r="G1532" s="2">
        <f t="shared" si="34"/>
        <v>1296.75047</v>
      </c>
      <c r="H1532" s="2">
        <f t="shared" si="35"/>
        <v>1.0000000002037268E-2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13706.25</v>
      </c>
      <c r="D1533" s="1">
        <v>0</v>
      </c>
      <c r="E1533" s="1">
        <v>0</v>
      </c>
      <c r="F1533" s="1">
        <v>0</v>
      </c>
      <c r="G1533" s="2">
        <f t="shared" si="34"/>
        <v>740.13750000000005</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302193.11000000004</v>
      </c>
      <c r="D1534" s="1">
        <v>0</v>
      </c>
      <c r="E1534" s="1">
        <v>0</v>
      </c>
      <c r="F1534" s="1">
        <v>0</v>
      </c>
      <c r="G1534" s="2">
        <f t="shared" si="34"/>
        <v>16620.621050000002</v>
      </c>
      <c r="H1534" s="2">
        <f t="shared" si="35"/>
        <v>0.11000000004423782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173930.07</v>
      </c>
      <c r="D1535" s="1">
        <v>0</v>
      </c>
      <c r="E1535" s="1">
        <v>0</v>
      </c>
      <c r="F1535" s="1">
        <v>0</v>
      </c>
      <c r="G1535" s="2">
        <f t="shared" si="34"/>
        <v>9740.0839200000009</v>
      </c>
      <c r="H1535" s="2">
        <f t="shared" si="35"/>
        <v>7.0000000006984919E-2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5226.4399999999996</v>
      </c>
      <c r="D1536" s="1">
        <v>0</v>
      </c>
      <c r="E1536" s="1">
        <v>0</v>
      </c>
      <c r="F1536" s="1">
        <v>0</v>
      </c>
      <c r="G1536" s="2">
        <f t="shared" si="34"/>
        <v>297.90708000000001</v>
      </c>
      <c r="H1536" s="2">
        <f t="shared" si="35"/>
        <v>0.43999999999959982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12300.42</v>
      </c>
      <c r="D1537" s="1">
        <v>0</v>
      </c>
      <c r="E1537" s="1">
        <v>0</v>
      </c>
      <c r="F1537" s="1">
        <v>0</v>
      </c>
      <c r="G1537" s="2">
        <f t="shared" si="34"/>
        <v>713.42436000000009</v>
      </c>
      <c r="H1537" s="2">
        <f t="shared" si="35"/>
        <v>0.42000000000007276</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10587.25</v>
      </c>
      <c r="D1538" s="1">
        <v>0</v>
      </c>
      <c r="E1538" s="1">
        <v>0</v>
      </c>
      <c r="F1538" s="1">
        <v>0</v>
      </c>
      <c r="G1538" s="2">
        <f t="shared" si="34"/>
        <v>624.64774999999997</v>
      </c>
      <c r="H1538" s="2">
        <f t="shared" si="35"/>
        <v>0.25</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145815.96</v>
      </c>
      <c r="D1539" s="1">
        <v>0</v>
      </c>
      <c r="E1539" s="1">
        <v>0</v>
      </c>
      <c r="F1539" s="1">
        <v>0</v>
      </c>
      <c r="G1539" s="2">
        <f t="shared" si="34"/>
        <v>8748.9575999999997</v>
      </c>
      <c r="H1539" s="2">
        <f t="shared" si="35"/>
        <v>4.0000000008149073E-2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98747.73000000001</v>
      </c>
      <c r="D1550" s="1">
        <v>0</v>
      </c>
      <c r="E1550" s="1">
        <v>0</v>
      </c>
      <c r="F1550" s="1">
        <v>0</v>
      </c>
      <c r="G1550" s="2">
        <f t="shared" si="34"/>
        <v>7011.0888299999997</v>
      </c>
      <c r="H1550" s="2">
        <f t="shared" si="35"/>
        <v>0.26999999998952262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21208.71</v>
      </c>
      <c r="D1551" s="1">
        <v>0</v>
      </c>
      <c r="E1551" s="1">
        <v>0</v>
      </c>
      <c r="F1551" s="1">
        <v>0</v>
      </c>
      <c r="G1551" s="2">
        <f t="shared" si="34"/>
        <v>1527.0271199999997</v>
      </c>
      <c r="H1551" s="2">
        <f t="shared" si="35"/>
        <v>0.29000000000087311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20121.349999999999</v>
      </c>
      <c r="D1552" s="1">
        <v>0</v>
      </c>
      <c r="E1552" s="1">
        <v>0</v>
      </c>
      <c r="F1552" s="1">
        <v>0</v>
      </c>
      <c r="G1552" s="2">
        <f t="shared" si="34"/>
        <v>1468.8585499999997</v>
      </c>
      <c r="H1552" s="2">
        <f t="shared" si="35"/>
        <v>0.34999999999854481</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663.62</v>
      </c>
      <c r="D1553" s="1">
        <v>0</v>
      </c>
      <c r="E1553" s="1">
        <v>0</v>
      </c>
      <c r="F1553" s="1">
        <v>0</v>
      </c>
      <c r="G1553" s="2">
        <f t="shared" si="34"/>
        <v>49.107879999999994</v>
      </c>
      <c r="H1553" s="2">
        <f t="shared" si="35"/>
        <v>0.37999999999999545</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56754.05</v>
      </c>
      <c r="D1554" s="1">
        <v>0</v>
      </c>
      <c r="E1554" s="1">
        <v>0</v>
      </c>
      <c r="F1554" s="1">
        <v>0</v>
      </c>
      <c r="G1554" s="2">
        <f t="shared" si="34"/>
        <v>4256.55375</v>
      </c>
      <c r="H1554" s="2">
        <f t="shared" si="35"/>
        <v>5.0000000002910383E-2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19472.05</v>
      </c>
      <c r="D1555" s="1">
        <v>0</v>
      </c>
      <c r="E1555" s="1">
        <v>0</v>
      </c>
      <c r="F1555" s="1">
        <v>0</v>
      </c>
      <c r="G1555" s="2">
        <f t="shared" si="34"/>
        <v>1479.8757999999998</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19472.05</v>
      </c>
      <c r="D1559" s="1">
        <v>0</v>
      </c>
      <c r="E1559" s="1">
        <v>0</v>
      </c>
      <c r="F1559" s="1">
        <v>0</v>
      </c>
      <c r="G1559" s="2">
        <f t="shared" si="34"/>
        <v>1557.7639999999999</v>
      </c>
      <c r="H1559" s="2">
        <f t="shared" si="35"/>
        <v>4.9999999999272404E-2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79754.11</v>
      </c>
      <c r="D1560" s="1">
        <v>0</v>
      </c>
      <c r="E1560" s="1">
        <v>0</v>
      </c>
      <c r="F1560" s="1">
        <v>0</v>
      </c>
      <c r="G1560" s="2">
        <f t="shared" si="34"/>
        <v>6460.0829100000001</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98.41</v>
      </c>
      <c r="D1561" s="1">
        <v>0</v>
      </c>
      <c r="E1561" s="1">
        <v>0</v>
      </c>
      <c r="F1561" s="1">
        <v>0</v>
      </c>
      <c r="G1561" s="2">
        <f t="shared" si="34"/>
        <v>8.0696200000000005</v>
      </c>
      <c r="H1561" s="2">
        <f t="shared" si="35"/>
        <v>0.40999999999999659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391</v>
      </c>
      <c r="D1562" s="1">
        <v>0</v>
      </c>
      <c r="E1562" s="1">
        <v>0</v>
      </c>
      <c r="F1562" s="1">
        <v>0</v>
      </c>
      <c r="G1562" s="2">
        <f t="shared" si="34"/>
        <v>32.453000000000003</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1937.47</v>
      </c>
      <c r="D1563" s="1">
        <v>0</v>
      </c>
      <c r="E1563" s="1">
        <v>0</v>
      </c>
      <c r="F1563" s="1">
        <v>0</v>
      </c>
      <c r="G1563" s="2">
        <f t="shared" si="34"/>
        <v>162.74748000000002</v>
      </c>
      <c r="H1563" s="2">
        <f t="shared" si="35"/>
        <v>0.47000000000002728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77327.23</v>
      </c>
      <c r="D1564" s="1">
        <v>0</v>
      </c>
      <c r="E1564" s="1">
        <v>0</v>
      </c>
      <c r="F1564" s="1">
        <v>0</v>
      </c>
      <c r="G1564" s="2">
        <f t="shared" si="34"/>
        <v>6572.8145500000001</v>
      </c>
      <c r="H1564" s="2">
        <f t="shared" si="35"/>
        <v>0.22999999999592546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190064.01</v>
      </c>
      <c r="D1565" s="1">
        <v>0</v>
      </c>
      <c r="E1565" s="1">
        <v>0</v>
      </c>
      <c r="F1565" s="1">
        <v>0</v>
      </c>
      <c r="G1565" s="2">
        <f t="shared" si="34"/>
        <v>16345.504859999999</v>
      </c>
      <c r="H1565" s="2">
        <f t="shared" si="35"/>
        <v>1.0000000009313226E-2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21620.63</v>
      </c>
      <c r="D1566" s="1">
        <v>0</v>
      </c>
      <c r="E1566" s="1">
        <v>0</v>
      </c>
      <c r="F1566" s="1">
        <v>0</v>
      </c>
      <c r="G1566" s="2">
        <f t="shared" si="34"/>
        <v>1880.9948099999999</v>
      </c>
      <c r="H1566" s="2">
        <f t="shared" si="35"/>
        <v>0.36999999999898137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1430</v>
      </c>
      <c r="D1567" s="1">
        <v>0</v>
      </c>
      <c r="E1567" s="1">
        <v>0</v>
      </c>
      <c r="F1567" s="1">
        <v>0</v>
      </c>
      <c r="G1567" s="2">
        <f t="shared" si="34"/>
        <v>125.83999999999999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5875</v>
      </c>
      <c r="D1568" s="1">
        <v>0</v>
      </c>
      <c r="E1568" s="1">
        <v>0</v>
      </c>
      <c r="F1568" s="1">
        <v>0</v>
      </c>
      <c r="G1568" s="2">
        <f t="shared" si="34"/>
        <v>522.875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161138.38</v>
      </c>
      <c r="D1569" s="1">
        <v>0</v>
      </c>
      <c r="E1569" s="1">
        <v>0</v>
      </c>
      <c r="F1569" s="1">
        <v>0</v>
      </c>
      <c r="G1569" s="2">
        <f t="shared" si="34"/>
        <v>14502.4542</v>
      </c>
      <c r="H1569" s="2">
        <f t="shared" si="35"/>
        <v>0.38000000000465661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472899.66</v>
      </c>
      <c r="D1570" s="1">
        <v>0</v>
      </c>
      <c r="E1570" s="1">
        <v>0</v>
      </c>
      <c r="F1570" s="1">
        <v>0</v>
      </c>
      <c r="G1570" s="2">
        <f t="shared" si="34"/>
        <v>43033.869059999997</v>
      </c>
      <c r="H1570" s="2">
        <f t="shared" si="35"/>
        <v>0.34000000002561137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472899.66</v>
      </c>
      <c r="D1574" s="1">
        <v>0</v>
      </c>
      <c r="E1574" s="1">
        <v>0</v>
      </c>
      <c r="F1574" s="1">
        <v>0</v>
      </c>
      <c r="G1574" s="2">
        <f t="shared" si="34"/>
        <v>44925.467700000001</v>
      </c>
      <c r="H1574" s="2">
        <f t="shared" si="35"/>
        <v>0.34000000002561137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72537.919999999998</v>
      </c>
      <c r="D1576" s="1">
        <v>0</v>
      </c>
      <c r="E1576" s="1">
        <v>0</v>
      </c>
      <c r="F1576" s="1">
        <v>0</v>
      </c>
      <c r="G1576" s="2">
        <f t="shared" si="34"/>
        <v>7036.1782400000002</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72537.919999999998</v>
      </c>
      <c r="D1578" s="1">
        <v>0</v>
      </c>
      <c r="E1578" s="1">
        <v>0</v>
      </c>
      <c r="F1578" s="1">
        <v>0</v>
      </c>
      <c r="G1578" s="2">
        <f t="shared" si="34"/>
        <v>7181.2540800000006</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953053.12999999989</v>
      </c>
      <c r="I16" s="170">
        <f>'PR-RAS'!E6</f>
        <v>939085.38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543244.79</v>
      </c>
      <c r="I17" s="170">
        <f>'PR-RAS'!E151</f>
        <v>873269.35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868658.30000000016</v>
      </c>
      <c r="I19" s="171">
        <f>'PR-RAS'!E646</f>
        <v>831113.24999999988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5689827.9900000002</v>
      </c>
      <c r="I20" s="173">
        <f>BILANCA!E7</f>
        <v>5405714.0500000007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787342.24</v>
      </c>
      <c r="I21" s="175">
        <f>BILANCA!E68</f>
        <v>757525.49999999988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1649602.35</v>
      </c>
      <c r="I22" s="175">
        <f>BILANCA!E176</f>
        <v>1488461.59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4827567.8800000008</v>
      </c>
      <c r="I23" s="177">
        <f>BILANCA!E237</f>
        <v>4674777.96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198879.78</v>
      </c>
      <c r="I24" s="173">
        <f>'RAS-funkcijski'!E5</f>
        <v>241949.91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34320.379999999997</v>
      </c>
      <c r="I25" s="175">
        <f>'RAS-funkcijski'!E35</f>
        <v>107269.81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189453.59999999998</v>
      </c>
      <c r="I27" s="175">
        <f>'RAS-funkcijski'!E114</f>
        <v>429437.9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644223.16999999993</v>
      </c>
      <c r="I28" s="179">
        <f>'RAS-funkcijski'!E141</f>
        <v>1004405.03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1649602.35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1488461.5900000003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1415923.6700000002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72537.919999999998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953053.12999999989</v>
      </c>
      <c r="E6" s="51">
        <f>E7+E44+E50+E82+E106+E124+E133+E139</f>
        <v>939085.38</v>
      </c>
      <c r="F6" s="52">
        <f t="shared" ref="F6:F131" si="0">IF(D6&lt;&gt;0,IF(E6/D6&gt;=100,"&gt;&gt;100",E6/D6*100),"-")</f>
        <v>98.53442063612971</v>
      </c>
    </row>
    <row r="7" spans="1:25" ht="12.75" customHeight="1" x14ac:dyDescent="0.2">
      <c r="A7" s="53">
        <v>61</v>
      </c>
      <c r="B7" s="294" t="s">
        <v>60</v>
      </c>
      <c r="C7" s="50" t="s">
        <v>61</v>
      </c>
      <c r="D7" s="51">
        <f t="shared" ref="D7:E7" si="1">D8+D17+D23+D29+D37+D40</f>
        <v>164187.62999999998</v>
      </c>
      <c r="E7" s="51">
        <f t="shared" si="1"/>
        <v>218875.49000000002</v>
      </c>
      <c r="F7" s="52">
        <f t="shared" si="0"/>
        <v>133.308148732033</v>
      </c>
    </row>
    <row r="8" spans="1:25" ht="12.75" customHeight="1" x14ac:dyDescent="0.2">
      <c r="A8" s="53">
        <v>611</v>
      </c>
      <c r="B8" s="85" t="s">
        <v>62</v>
      </c>
      <c r="C8" s="50" t="s">
        <v>63</v>
      </c>
      <c r="D8" s="51">
        <f t="shared" ref="D8:E8" si="2">SUM(D9:D14)-D15-D16</f>
        <v>154272.92999999996</v>
      </c>
      <c r="E8" s="51">
        <f t="shared" si="2"/>
        <v>210779.96000000002</v>
      </c>
      <c r="F8" s="52">
        <f t="shared" si="0"/>
        <v>136.62796188547145</v>
      </c>
    </row>
    <row r="9" spans="1:25" ht="12.75" customHeight="1" x14ac:dyDescent="0.2">
      <c r="A9" s="53">
        <v>6111</v>
      </c>
      <c r="B9" s="85" t="s">
        <v>64</v>
      </c>
      <c r="C9" s="50" t="s">
        <v>65</v>
      </c>
      <c r="D9" s="242">
        <v>136668.85999999999</v>
      </c>
      <c r="E9" s="242">
        <v>191457.23</v>
      </c>
      <c r="F9" s="52">
        <f t="shared" si="0"/>
        <v>140.08840784945454</v>
      </c>
    </row>
    <row r="10" spans="1:25" ht="12.75" customHeight="1" x14ac:dyDescent="0.2">
      <c r="A10" s="53">
        <v>6112</v>
      </c>
      <c r="B10" s="85" t="s">
        <v>66</v>
      </c>
      <c r="C10" s="50" t="s">
        <v>67</v>
      </c>
      <c r="D10" s="242">
        <v>5261.56</v>
      </c>
      <c r="E10" s="242">
        <v>11037.68</v>
      </c>
      <c r="F10" s="52">
        <f t="shared" si="0"/>
        <v>209.77960908931951</v>
      </c>
    </row>
    <row r="11" spans="1:25" ht="12.75" customHeight="1" x14ac:dyDescent="0.2">
      <c r="A11" s="53">
        <v>6113</v>
      </c>
      <c r="B11" s="85" t="s">
        <v>68</v>
      </c>
      <c r="C11" s="50" t="s">
        <v>69</v>
      </c>
      <c r="D11" s="242">
        <v>6434.21</v>
      </c>
      <c r="E11" s="242">
        <v>5959.26</v>
      </c>
      <c r="F11" s="52">
        <f t="shared" si="0"/>
        <v>92.618363404365113</v>
      </c>
    </row>
    <row r="12" spans="1:25" ht="12.75" customHeight="1" x14ac:dyDescent="0.2">
      <c r="A12" s="53">
        <v>6114</v>
      </c>
      <c r="B12" s="85" t="s">
        <v>70</v>
      </c>
      <c r="C12" s="50" t="s">
        <v>71</v>
      </c>
      <c r="D12" s="242">
        <v>5908.3</v>
      </c>
      <c r="E12" s="242">
        <v>2325.79</v>
      </c>
      <c r="F12" s="52">
        <f t="shared" si="0"/>
        <v>39.364791902916238</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9367.41</v>
      </c>
      <c r="E23" s="51">
        <f t="shared" si="4"/>
        <v>7523.36</v>
      </c>
      <c r="F23" s="52">
        <f t="shared" si="0"/>
        <v>80.314195706177046</v>
      </c>
    </row>
    <row r="24" spans="1:6" ht="12.75" customHeight="1" x14ac:dyDescent="0.2">
      <c r="A24" s="53">
        <v>6131</v>
      </c>
      <c r="B24" s="85" t="s">
        <v>94</v>
      </c>
      <c r="C24" s="50" t="s">
        <v>95</v>
      </c>
      <c r="D24" s="242">
        <v>33.92</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9333.49</v>
      </c>
      <c r="E27" s="242">
        <v>7523.36</v>
      </c>
      <c r="F27" s="52">
        <f t="shared" si="0"/>
        <v>80.606075540874841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547.29</v>
      </c>
      <c r="E29" s="51">
        <f t="shared" si="5"/>
        <v>572.16999999999996</v>
      </c>
      <c r="F29" s="52">
        <f t="shared" si="0"/>
        <v>104.54603592245428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547.29</v>
      </c>
      <c r="E31" s="242">
        <v>572.16999999999996</v>
      </c>
      <c r="F31" s="52">
        <f t="shared" si="0"/>
        <v>104.54603592245428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695602.86</v>
      </c>
      <c r="E50" s="51">
        <f>E51+E54+E59+E62+E65+E68+E71+E74+E77</f>
        <v>602034.92999999993</v>
      </c>
      <c r="F50" s="52">
        <f t="shared" si="0"/>
        <v>86.548656513574414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681372.27</v>
      </c>
      <c r="E59" s="51">
        <f t="shared" si="12"/>
        <v>591759.65999999992</v>
      </c>
      <c r="F59" s="52">
        <f t="shared" si="0"/>
        <v>86.848215880578749</v>
      </c>
    </row>
    <row r="60" spans="1:6" ht="24" x14ac:dyDescent="0.2">
      <c r="A60" s="53">
        <v>6331</v>
      </c>
      <c r="B60" s="86" t="s">
        <v>166</v>
      </c>
      <c r="C60" s="50" t="s">
        <v>167</v>
      </c>
      <c r="D60" s="242">
        <v>260988.79</v>
      </c>
      <c r="E60" s="242">
        <v>430034.91</v>
      </c>
      <c r="F60" s="52">
        <f t="shared" si="0"/>
        <v>164.77141029697097</v>
      </c>
    </row>
    <row r="61" spans="1:6" ht="24" x14ac:dyDescent="0.2">
      <c r="A61" s="53">
        <v>6332</v>
      </c>
      <c r="B61" s="86" t="s">
        <v>168</v>
      </c>
      <c r="C61" s="50" t="s">
        <v>169</v>
      </c>
      <c r="D61" s="242">
        <v>420383.48</v>
      </c>
      <c r="E61" s="242">
        <v>161724.75</v>
      </c>
      <c r="F61" s="52">
        <f t="shared" si="0"/>
        <v>38.470767214734508</v>
      </c>
    </row>
    <row r="62" spans="1:6" ht="12.75" customHeight="1" x14ac:dyDescent="0.2">
      <c r="A62" s="53">
        <v>634</v>
      </c>
      <c r="B62" s="85" t="s">
        <v>170</v>
      </c>
      <c r="C62" s="50" t="s">
        <v>171</v>
      </c>
      <c r="D62" s="51">
        <f t="shared" ref="D62:E62" si="13">SUM(D63:D64)</f>
        <v>13678.32</v>
      </c>
      <c r="E62" s="51">
        <f t="shared" si="13"/>
        <v>0</v>
      </c>
      <c r="F62" s="52">
        <f t="shared" si="0"/>
        <v>0</v>
      </c>
    </row>
    <row r="63" spans="1:6" ht="12.75" customHeight="1" x14ac:dyDescent="0.2">
      <c r="A63" s="53">
        <v>6341</v>
      </c>
      <c r="B63" s="85" t="s">
        <v>172</v>
      </c>
      <c r="C63" s="50" t="s">
        <v>173</v>
      </c>
      <c r="D63" s="242">
        <v>13678.32</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275.27</v>
      </c>
      <c r="F68" s="52" t="str">
        <f t="shared" si="0"/>
        <v>-</v>
      </c>
    </row>
    <row r="69" spans="1:6" ht="12.75" customHeight="1" x14ac:dyDescent="0.2">
      <c r="A69" s="53" t="s">
        <v>184</v>
      </c>
      <c r="B69" s="85" t="s">
        <v>185</v>
      </c>
      <c r="C69" s="50" t="s">
        <v>184</v>
      </c>
      <c r="D69" s="242">
        <v>0</v>
      </c>
      <c r="E69" s="242">
        <v>275.27</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552.27</v>
      </c>
      <c r="E74" s="51">
        <f t="shared" si="17"/>
        <v>10000</v>
      </c>
      <c r="F74" s="52">
        <f t="shared" si="0"/>
        <v>1810.7085302478861</v>
      </c>
    </row>
    <row r="75" spans="1:6" ht="12.75" customHeight="1" x14ac:dyDescent="0.2">
      <c r="A75" s="53" t="s">
        <v>196</v>
      </c>
      <c r="B75" s="85" t="s">
        <v>197</v>
      </c>
      <c r="C75" s="50" t="s">
        <v>196</v>
      </c>
      <c r="D75" s="242">
        <v>552.27</v>
      </c>
      <c r="E75" s="242"/>
      <c r="F75" s="52">
        <f t="shared" si="0"/>
        <v>0</v>
      </c>
    </row>
    <row r="76" spans="1:6" ht="12.75" customHeight="1" x14ac:dyDescent="0.2">
      <c r="A76" s="53" t="s">
        <v>198</v>
      </c>
      <c r="B76" s="85" t="s">
        <v>199</v>
      </c>
      <c r="C76" s="50" t="s">
        <v>198</v>
      </c>
      <c r="D76" s="242">
        <v>0</v>
      </c>
      <c r="E76" s="242">
        <v>10000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8312.84</v>
      </c>
      <c r="E82" s="51">
        <f t="shared" si="19"/>
        <v>14092.57</v>
      </c>
      <c r="F82" s="52">
        <f t="shared" si="0"/>
        <v>169.52774262466258</v>
      </c>
    </row>
    <row r="83" spans="1:6" ht="12.75" customHeight="1" x14ac:dyDescent="0.2">
      <c r="A83" s="53">
        <v>641</v>
      </c>
      <c r="B83" s="85" t="s">
        <v>212</v>
      </c>
      <c r="C83" s="50" t="s">
        <v>213</v>
      </c>
      <c r="D83" s="51">
        <f t="shared" ref="D83:E83" si="20">SUM(D84:D90)</f>
        <v>8.7100000000000009</v>
      </c>
      <c r="E83" s="51">
        <f t="shared" si="20"/>
        <v>29.57</v>
      </c>
      <c r="F83" s="52">
        <f t="shared" si="0"/>
        <v>339.49483352468428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8.66</v>
      </c>
      <c r="E85" s="242">
        <v>29.57</v>
      </c>
      <c r="F85" s="52">
        <f t="shared" si="0"/>
        <v>341.45496535796769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0.05</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8304.130000000001</v>
      </c>
      <c r="E91" s="51">
        <f t="shared" si="21"/>
        <v>14063</v>
      </c>
      <c r="F91" s="52">
        <f t="shared" si="0"/>
        <v>169.34946827662861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8298.86</v>
      </c>
      <c r="E93" s="242">
        <v>14052.67</v>
      </c>
      <c r="F93" s="52">
        <f t="shared" si="0"/>
        <v>169.33253483008508</v>
      </c>
    </row>
    <row r="94" spans="1:6" ht="12.75" customHeight="1" x14ac:dyDescent="0.2">
      <c r="A94" s="53">
        <v>6423</v>
      </c>
      <c r="B94" s="85" t="s">
        <v>234</v>
      </c>
      <c r="C94" s="50" t="s">
        <v>235</v>
      </c>
      <c r="D94" s="242">
        <v>5.27</v>
      </c>
      <c r="E94" s="242">
        <v>10.33</v>
      </c>
      <c r="F94" s="52">
        <f t="shared" si="0"/>
        <v>196.01518026565466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58455.59</v>
      </c>
      <c r="E106" s="51">
        <f t="shared" si="23"/>
        <v>77297.539999999994</v>
      </c>
      <c r="F106" s="52">
        <f t="shared" si="0"/>
        <v>132.23293101652041</v>
      </c>
    </row>
    <row r="107" spans="1:6" ht="12.75" customHeight="1" x14ac:dyDescent="0.2">
      <c r="A107" s="53">
        <v>651</v>
      </c>
      <c r="B107" s="85" t="s">
        <v>260</v>
      </c>
      <c r="C107" s="50" t="s">
        <v>261</v>
      </c>
      <c r="D107" s="51">
        <f t="shared" ref="D107:E107" si="24">SUM(D108:D111)</f>
        <v>12180.79</v>
      </c>
      <c r="E107" s="51">
        <f t="shared" si="24"/>
        <v>12139.86</v>
      </c>
      <c r="F107" s="52">
        <f t="shared" si="0"/>
        <v>99.663979101519686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12180.79</v>
      </c>
      <c r="E111" s="242">
        <v>12139.86</v>
      </c>
      <c r="F111" s="52">
        <f t="shared" si="0"/>
        <v>99.663979101519686</v>
      </c>
    </row>
    <row r="112" spans="1:6" ht="12.75" customHeight="1" x14ac:dyDescent="0.2">
      <c r="A112" s="53">
        <v>652</v>
      </c>
      <c r="B112" s="85" t="s">
        <v>270</v>
      </c>
      <c r="C112" s="50" t="s">
        <v>271</v>
      </c>
      <c r="D112" s="51">
        <f t="shared" ref="D112:E112" si="25">SUM(D113:D119)</f>
        <v>18787.96</v>
      </c>
      <c r="E112" s="51">
        <f t="shared" si="25"/>
        <v>41804.399999999994</v>
      </c>
      <c r="F112" s="52">
        <f t="shared" si="0"/>
        <v>222.50632852103155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143.63999999999999</v>
      </c>
      <c r="E114" s="242">
        <v>23.09</v>
      </c>
      <c r="F114" s="52">
        <f t="shared" si="0"/>
        <v>16.074909495962128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18644.32</v>
      </c>
      <c r="E117" s="242">
        <v>41781.31</v>
      </c>
      <c r="F117" s="52">
        <f t="shared" si="0"/>
        <v>224.09672221888491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27486.84</v>
      </c>
      <c r="E120" s="51">
        <f t="shared" si="26"/>
        <v>23353.279999999999</v>
      </c>
      <c r="F120" s="52">
        <f t="shared" si="0"/>
        <v>84.96167620577701</v>
      </c>
    </row>
    <row r="121" spans="1:6" ht="12.75" customHeight="1" x14ac:dyDescent="0.2">
      <c r="A121" s="53">
        <v>6531</v>
      </c>
      <c r="B121" s="85" t="s">
        <v>288</v>
      </c>
      <c r="C121" s="50" t="s">
        <v>289</v>
      </c>
      <c r="D121" s="242">
        <v>5469.72</v>
      </c>
      <c r="E121" s="242">
        <v>904.03</v>
      </c>
      <c r="F121" s="52">
        <f t="shared" si="0"/>
        <v>16.527902707999679</v>
      </c>
    </row>
    <row r="122" spans="1:6" ht="12.75" customHeight="1" x14ac:dyDescent="0.2">
      <c r="A122" s="53">
        <v>6532</v>
      </c>
      <c r="B122" s="85" t="s">
        <v>290</v>
      </c>
      <c r="C122" s="50" t="s">
        <v>291</v>
      </c>
      <c r="D122" s="242">
        <v>22017.119999999999</v>
      </c>
      <c r="E122" s="242">
        <v>22449.25</v>
      </c>
      <c r="F122" s="52">
        <f t="shared" si="0"/>
        <v>101.96269993532306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25000</v>
      </c>
      <c r="E124" s="51">
        <f t="shared" si="27"/>
        <v>25663.31</v>
      </c>
      <c r="F124" s="52">
        <f t="shared" si="0"/>
        <v>102.65324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25000</v>
      </c>
      <c r="E128" s="51">
        <f t="shared" si="29"/>
        <v>25663.31</v>
      </c>
      <c r="F128" s="52">
        <f t="shared" si="0"/>
        <v>102.65324</v>
      </c>
    </row>
    <row r="129" spans="1:6" ht="12.75" customHeight="1" x14ac:dyDescent="0.2">
      <c r="A129" s="53">
        <v>6631</v>
      </c>
      <c r="B129" s="86" t="s">
        <v>304</v>
      </c>
      <c r="C129" s="50" t="s">
        <v>305</v>
      </c>
      <c r="D129" s="242">
        <v>0</v>
      </c>
      <c r="E129" s="242">
        <v>663.31</v>
      </c>
      <c r="F129" s="52" t="str">
        <f t="shared" si="0"/>
        <v>-</v>
      </c>
    </row>
    <row r="130" spans="1:6" ht="12.75" customHeight="1" x14ac:dyDescent="0.2">
      <c r="A130" s="53">
        <v>6632</v>
      </c>
      <c r="B130" s="232" t="s">
        <v>306</v>
      </c>
      <c r="C130" s="50" t="s">
        <v>307</v>
      </c>
      <c r="D130" s="242">
        <v>25000</v>
      </c>
      <c r="E130" s="242">
        <v>25000</v>
      </c>
      <c r="F130" s="52">
        <f t="shared" si="0"/>
        <v>100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1494.21</v>
      </c>
      <c r="E139" s="51">
        <f t="shared" si="33"/>
        <v>1121.54</v>
      </c>
      <c r="F139" s="52">
        <f t="shared" si="31"/>
        <v>75.0590613099899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1494.21</v>
      </c>
      <c r="E150" s="242">
        <v>1121.54</v>
      </c>
      <c r="F150" s="52">
        <f t="shared" si="31"/>
        <v>75.0590613099899</v>
      </c>
    </row>
    <row r="151" spans="1:6" ht="12.75" customHeight="1" x14ac:dyDescent="0.2">
      <c r="A151" s="53">
        <v>3</v>
      </c>
      <c r="B151" s="85" t="s">
        <v>348</v>
      </c>
      <c r="C151" s="50" t="s">
        <v>56</v>
      </c>
      <c r="D151" s="51">
        <f t="shared" ref="D151:E151" si="35">D152+D163+D196+D215+D224+D252+D263</f>
        <v>543244.79</v>
      </c>
      <c r="E151" s="51">
        <f t="shared" si="35"/>
        <v>873269.35</v>
      </c>
      <c r="F151" s="52">
        <f t="shared" si="31"/>
        <v>160.75061667871677</v>
      </c>
    </row>
    <row r="152" spans="1:6" ht="12.75" customHeight="1" x14ac:dyDescent="0.2">
      <c r="A152" s="53">
        <v>31</v>
      </c>
      <c r="B152" s="85" t="s">
        <v>349</v>
      </c>
      <c r="C152" s="50" t="s">
        <v>350</v>
      </c>
      <c r="D152" s="51">
        <f t="shared" ref="D152:E152" si="36">D153+D158+D159</f>
        <v>221268.72999999998</v>
      </c>
      <c r="E152" s="51">
        <f t="shared" si="36"/>
        <v>439709.51999999996</v>
      </c>
      <c r="F152" s="52">
        <f t="shared" si="31"/>
        <v>198.72194322261441</v>
      </c>
    </row>
    <row r="153" spans="1:6" ht="12.75" customHeight="1" x14ac:dyDescent="0.2">
      <c r="A153" s="53">
        <v>311</v>
      </c>
      <c r="B153" s="85" t="s">
        <v>351</v>
      </c>
      <c r="C153" s="50" t="s">
        <v>352</v>
      </c>
      <c r="D153" s="51">
        <f t="shared" ref="D153:E153" si="37">SUM(D154:D157)</f>
        <v>180256.16</v>
      </c>
      <c r="E153" s="51">
        <f t="shared" si="37"/>
        <v>352877.42</v>
      </c>
      <c r="F153" s="52">
        <f t="shared" si="31"/>
        <v>195.76441659469501</v>
      </c>
    </row>
    <row r="154" spans="1:6" ht="12.75" customHeight="1" x14ac:dyDescent="0.2">
      <c r="A154" s="53">
        <v>3111</v>
      </c>
      <c r="B154" s="85" t="s">
        <v>353</v>
      </c>
      <c r="C154" s="50" t="s">
        <v>354</v>
      </c>
      <c r="D154" s="242">
        <v>180256.16</v>
      </c>
      <c r="E154" s="242">
        <v>352877.42</v>
      </c>
      <c r="F154" s="52">
        <f t="shared" si="31"/>
        <v>195.76441659469501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11270.24</v>
      </c>
      <c r="E158" s="242">
        <v>28607.25</v>
      </c>
      <c r="F158" s="52">
        <f t="shared" si="31"/>
        <v>253.82999829639829</v>
      </c>
    </row>
    <row r="159" spans="1:6" ht="12.75" customHeight="1" x14ac:dyDescent="0.2">
      <c r="A159" s="53">
        <v>313</v>
      </c>
      <c r="B159" s="85" t="s">
        <v>363</v>
      </c>
      <c r="C159" s="50" t="s">
        <v>364</v>
      </c>
      <c r="D159" s="51">
        <f t="shared" ref="D159:E159" si="38">SUM(D160:D162)</f>
        <v>29742.33</v>
      </c>
      <c r="E159" s="51">
        <f t="shared" si="38"/>
        <v>58224.85</v>
      </c>
      <c r="F159" s="52">
        <f t="shared" si="31"/>
        <v>195.76425249803896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29742.33</v>
      </c>
      <c r="E161" s="242">
        <v>58224.85</v>
      </c>
      <c r="F161" s="52">
        <f t="shared" si="31"/>
        <v>195.76425249803896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273817.01</v>
      </c>
      <c r="E163" s="51">
        <f t="shared" si="39"/>
        <v>349801.45</v>
      </c>
      <c r="F163" s="52">
        <f t="shared" si="31"/>
        <v>127.75008024519734</v>
      </c>
    </row>
    <row r="164" spans="1:6" ht="12.75" customHeight="1" x14ac:dyDescent="0.2">
      <c r="A164" s="53">
        <v>321</v>
      </c>
      <c r="B164" s="85" t="s">
        <v>372</v>
      </c>
      <c r="C164" s="50" t="s">
        <v>373</v>
      </c>
      <c r="D164" s="51">
        <f t="shared" ref="D164:E164" si="40">SUM(D165:D168)</f>
        <v>16061.619999999999</v>
      </c>
      <c r="E164" s="51">
        <f t="shared" si="40"/>
        <v>19540.98</v>
      </c>
      <c r="F164" s="52">
        <f t="shared" si="31"/>
        <v>121.66257201950987</v>
      </c>
    </row>
    <row r="165" spans="1:6" ht="12.75" customHeight="1" x14ac:dyDescent="0.2">
      <c r="A165" s="53">
        <v>3211</v>
      </c>
      <c r="B165" s="85" t="s">
        <v>374</v>
      </c>
      <c r="C165" s="50" t="s">
        <v>375</v>
      </c>
      <c r="D165" s="242">
        <v>684.72</v>
      </c>
      <c r="E165" s="242">
        <v>1180.9000000000001</v>
      </c>
      <c r="F165" s="52">
        <f t="shared" si="31"/>
        <v>172.46465708610819</v>
      </c>
    </row>
    <row r="166" spans="1:6" ht="12.75" customHeight="1" x14ac:dyDescent="0.2">
      <c r="A166" s="53">
        <v>3212</v>
      </c>
      <c r="B166" s="85" t="s">
        <v>376</v>
      </c>
      <c r="C166" s="50" t="s">
        <v>377</v>
      </c>
      <c r="D166" s="242">
        <v>13865.28</v>
      </c>
      <c r="E166" s="242">
        <v>17418.12</v>
      </c>
      <c r="F166" s="52">
        <f t="shared" si="31"/>
        <v>125.62400470816311</v>
      </c>
    </row>
    <row r="167" spans="1:6" ht="12.75" customHeight="1" x14ac:dyDescent="0.2">
      <c r="A167" s="53">
        <v>3213</v>
      </c>
      <c r="B167" s="85" t="s">
        <v>378</v>
      </c>
      <c r="C167" s="50" t="s">
        <v>379</v>
      </c>
      <c r="D167" s="242">
        <v>1511.62</v>
      </c>
      <c r="E167" s="242">
        <v>941.96</v>
      </c>
      <c r="F167" s="52">
        <f t="shared" si="31"/>
        <v>62.314602876384285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44336.77</v>
      </c>
      <c r="E169" s="51">
        <f t="shared" si="41"/>
        <v>63576.18</v>
      </c>
      <c r="F169" s="52">
        <f t="shared" si="31"/>
        <v>143.39380157823857</v>
      </c>
    </row>
    <row r="170" spans="1:6" ht="12.75" customHeight="1" x14ac:dyDescent="0.2">
      <c r="A170" s="53">
        <v>3221</v>
      </c>
      <c r="B170" s="85" t="s">
        <v>384</v>
      </c>
      <c r="C170" s="50" t="s">
        <v>385</v>
      </c>
      <c r="D170" s="242">
        <v>6114.39</v>
      </c>
      <c r="E170" s="242">
        <v>10504.4</v>
      </c>
      <c r="F170" s="52">
        <f t="shared" si="31"/>
        <v>171.79800437983181</v>
      </c>
    </row>
    <row r="171" spans="1:6" ht="12.75" customHeight="1" x14ac:dyDescent="0.2">
      <c r="A171" s="53">
        <v>3222</v>
      </c>
      <c r="B171" s="85" t="s">
        <v>386</v>
      </c>
      <c r="C171" s="50" t="s">
        <v>387</v>
      </c>
      <c r="D171" s="242">
        <v>13618.02</v>
      </c>
      <c r="E171" s="242">
        <v>23081.21</v>
      </c>
      <c r="F171" s="52">
        <f t="shared" si="31"/>
        <v>169.49020489028504</v>
      </c>
    </row>
    <row r="172" spans="1:6" ht="12.75" customHeight="1" x14ac:dyDescent="0.2">
      <c r="A172" s="53">
        <v>3223</v>
      </c>
      <c r="B172" s="85" t="s">
        <v>388</v>
      </c>
      <c r="C172" s="50" t="s">
        <v>389</v>
      </c>
      <c r="D172" s="242">
        <v>21262.26</v>
      </c>
      <c r="E172" s="242">
        <v>27100.89</v>
      </c>
      <c r="F172" s="52">
        <f t="shared" si="31"/>
        <v>127.46006304127594</v>
      </c>
    </row>
    <row r="173" spans="1:6" ht="12.75" customHeight="1" x14ac:dyDescent="0.2">
      <c r="A173" s="53">
        <v>3224</v>
      </c>
      <c r="B173" s="85" t="s">
        <v>390</v>
      </c>
      <c r="C173" s="50" t="s">
        <v>391</v>
      </c>
      <c r="D173" s="242">
        <v>408.33</v>
      </c>
      <c r="E173" s="242">
        <v>926.27</v>
      </c>
      <c r="F173" s="52">
        <f t="shared" si="31"/>
        <v>226.84348443660767</v>
      </c>
    </row>
    <row r="174" spans="1:6" ht="12.75" customHeight="1" x14ac:dyDescent="0.2">
      <c r="A174" s="53">
        <v>3225</v>
      </c>
      <c r="B174" s="85" t="s">
        <v>392</v>
      </c>
      <c r="C174" s="50" t="s">
        <v>393</v>
      </c>
      <c r="D174" s="242">
        <v>2933.77</v>
      </c>
      <c r="E174" s="242">
        <v>1963.41</v>
      </c>
      <c r="F174" s="52">
        <f t="shared" si="31"/>
        <v>66.924469198335245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195345.78999999998</v>
      </c>
      <c r="E177" s="51">
        <f t="shared" si="42"/>
        <v>228765.11000000002</v>
      </c>
      <c r="F177" s="52">
        <f t="shared" si="31"/>
        <v>117.10777590855683</v>
      </c>
    </row>
    <row r="178" spans="1:6" ht="12.75" customHeight="1" x14ac:dyDescent="0.2">
      <c r="A178" s="53">
        <v>3231</v>
      </c>
      <c r="B178" s="85" t="s">
        <v>400</v>
      </c>
      <c r="C178" s="50" t="s">
        <v>401</v>
      </c>
      <c r="D178" s="242">
        <v>7519.1</v>
      </c>
      <c r="E178" s="242">
        <v>8787.81</v>
      </c>
      <c r="F178" s="52">
        <f t="shared" si="31"/>
        <v>116.87316301153061</v>
      </c>
    </row>
    <row r="179" spans="1:6" ht="12.75" customHeight="1" x14ac:dyDescent="0.2">
      <c r="A179" s="53">
        <v>3232</v>
      </c>
      <c r="B179" s="85" t="s">
        <v>402</v>
      </c>
      <c r="C179" s="50" t="s">
        <v>403</v>
      </c>
      <c r="D179" s="242">
        <v>61272.4</v>
      </c>
      <c r="E179" s="242">
        <v>29916.27</v>
      </c>
      <c r="F179" s="52">
        <f t="shared" si="31"/>
        <v>48.825033783563235</v>
      </c>
    </row>
    <row r="180" spans="1:6" ht="12.75" customHeight="1" x14ac:dyDescent="0.2">
      <c r="A180" s="53">
        <v>3233</v>
      </c>
      <c r="B180" s="85" t="s">
        <v>404</v>
      </c>
      <c r="C180" s="50" t="s">
        <v>405</v>
      </c>
      <c r="D180" s="242">
        <v>5667.03</v>
      </c>
      <c r="E180" s="242">
        <v>7924.11</v>
      </c>
      <c r="F180" s="52">
        <f t="shared" si="31"/>
        <v>139.82826983446355</v>
      </c>
    </row>
    <row r="181" spans="1:6" ht="12.75" customHeight="1" x14ac:dyDescent="0.2">
      <c r="A181" s="53">
        <v>3234</v>
      </c>
      <c r="B181" s="85" t="s">
        <v>406</v>
      </c>
      <c r="C181" s="50" t="s">
        <v>407</v>
      </c>
      <c r="D181" s="242">
        <v>36226.449999999997</v>
      </c>
      <c r="E181" s="242">
        <v>30926.13</v>
      </c>
      <c r="F181" s="52">
        <f t="shared" si="31"/>
        <v>85.368922430986203</v>
      </c>
    </row>
    <row r="182" spans="1:6" ht="12.75" customHeight="1" x14ac:dyDescent="0.2">
      <c r="A182" s="53">
        <v>3235</v>
      </c>
      <c r="B182" s="85" t="s">
        <v>408</v>
      </c>
      <c r="C182" s="50" t="s">
        <v>409</v>
      </c>
      <c r="D182" s="242">
        <v>36552.01</v>
      </c>
      <c r="E182" s="242">
        <v>53127.8</v>
      </c>
      <c r="F182" s="52">
        <f t="shared" si="31"/>
        <v>145.34850477442964</v>
      </c>
    </row>
    <row r="183" spans="1:6" ht="12.75" customHeight="1" x14ac:dyDescent="0.2">
      <c r="A183" s="53">
        <v>3236</v>
      </c>
      <c r="B183" s="85" t="s">
        <v>410</v>
      </c>
      <c r="C183" s="50" t="s">
        <v>411</v>
      </c>
      <c r="D183" s="242">
        <v>2624.25</v>
      </c>
      <c r="E183" s="242">
        <v>3868.54</v>
      </c>
      <c r="F183" s="52">
        <f t="shared" si="31"/>
        <v>147.41507097265884</v>
      </c>
    </row>
    <row r="184" spans="1:6" ht="12.75" customHeight="1" x14ac:dyDescent="0.2">
      <c r="A184" s="53">
        <v>3237</v>
      </c>
      <c r="B184" s="85" t="s">
        <v>412</v>
      </c>
      <c r="C184" s="50" t="s">
        <v>413</v>
      </c>
      <c r="D184" s="242">
        <v>32049.94</v>
      </c>
      <c r="E184" s="242">
        <v>63871.94</v>
      </c>
      <c r="F184" s="52">
        <f t="shared" si="31"/>
        <v>199.28879742052561</v>
      </c>
    </row>
    <row r="185" spans="1:6" ht="12.75" customHeight="1" x14ac:dyDescent="0.2">
      <c r="A185" s="53">
        <v>3238</v>
      </c>
      <c r="B185" s="85" t="s">
        <v>414</v>
      </c>
      <c r="C185" s="50" t="s">
        <v>415</v>
      </c>
      <c r="D185" s="242">
        <v>12801.68</v>
      </c>
      <c r="E185" s="242">
        <v>11906.28</v>
      </c>
      <c r="F185" s="52">
        <f t="shared" si="31"/>
        <v>93.005605514276255</v>
      </c>
    </row>
    <row r="186" spans="1:6" ht="12.75" customHeight="1" x14ac:dyDescent="0.2">
      <c r="A186" s="53">
        <v>3239</v>
      </c>
      <c r="B186" s="85" t="s">
        <v>416</v>
      </c>
      <c r="C186" s="50" t="s">
        <v>417</v>
      </c>
      <c r="D186" s="242">
        <v>632.92999999999995</v>
      </c>
      <c r="E186" s="242">
        <v>18436.23</v>
      </c>
      <c r="F186" s="52">
        <f t="shared" si="31"/>
        <v>2912.8387025421453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18072.830000000002</v>
      </c>
      <c r="E188" s="51">
        <f t="shared" si="43"/>
        <v>37919.18</v>
      </c>
      <c r="F188" s="52">
        <f t="shared" si="31"/>
        <v>209.81318365745705</v>
      </c>
    </row>
    <row r="189" spans="1:6" ht="12.75" customHeight="1" x14ac:dyDescent="0.2">
      <c r="A189" s="53">
        <v>3291</v>
      </c>
      <c r="B189" s="232" t="s">
        <v>422</v>
      </c>
      <c r="C189" s="50" t="s">
        <v>423</v>
      </c>
      <c r="D189" s="242">
        <v>10685.61</v>
      </c>
      <c r="E189" s="242">
        <v>16501.43</v>
      </c>
      <c r="F189" s="52">
        <f t="shared" si="31"/>
        <v>154.42665416387084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5437.45</v>
      </c>
      <c r="E191" s="242">
        <v>6611.59</v>
      </c>
      <c r="F191" s="52">
        <f t="shared" si="31"/>
        <v>121.59357787198044</v>
      </c>
    </row>
    <row r="192" spans="1:6" ht="12.75" customHeight="1" x14ac:dyDescent="0.2">
      <c r="A192" s="53">
        <v>3294</v>
      </c>
      <c r="B192" s="85" t="s">
        <v>428</v>
      </c>
      <c r="C192" s="50" t="s">
        <v>429</v>
      </c>
      <c r="D192" s="242">
        <v>914.16</v>
      </c>
      <c r="E192" s="242">
        <v>1625.75</v>
      </c>
      <c r="F192" s="52">
        <f t="shared" si="31"/>
        <v>177.84085936816311</v>
      </c>
    </row>
    <row r="193" spans="1:6" ht="12.75" customHeight="1" x14ac:dyDescent="0.2">
      <c r="A193" s="53">
        <v>3295</v>
      </c>
      <c r="B193" s="85" t="s">
        <v>430</v>
      </c>
      <c r="C193" s="50" t="s">
        <v>431</v>
      </c>
      <c r="D193" s="242">
        <v>413.36</v>
      </c>
      <c r="E193" s="242">
        <v>4271.75</v>
      </c>
      <c r="F193" s="52">
        <f t="shared" si="31"/>
        <v>1033.4212308883298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622.25</v>
      </c>
      <c r="E195" s="242">
        <v>8908.66</v>
      </c>
      <c r="F195" s="52">
        <f t="shared" si="31"/>
        <v>1431.6850140618722</v>
      </c>
    </row>
    <row r="196" spans="1:6" ht="12.75" customHeight="1" x14ac:dyDescent="0.2">
      <c r="A196" s="53">
        <v>34</v>
      </c>
      <c r="B196" s="232" t="s">
        <v>436</v>
      </c>
      <c r="C196" s="50" t="s">
        <v>437</v>
      </c>
      <c r="D196" s="51">
        <f t="shared" ref="D196:E196" si="44">D197+D202+D210</f>
        <v>27520.12</v>
      </c>
      <c r="E196" s="51">
        <f t="shared" si="44"/>
        <v>29754.370000000003</v>
      </c>
      <c r="F196" s="52">
        <f t="shared" si="31"/>
        <v>108.11860558747566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11145.3</v>
      </c>
      <c r="E202" s="51">
        <f t="shared" si="46"/>
        <v>6633.33</v>
      </c>
      <c r="F202" s="52">
        <f t="shared" si="31"/>
        <v>59.516836693494128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2011.3</v>
      </c>
      <c r="E204" s="242"/>
      <c r="F204" s="52">
        <f t="shared" si="31"/>
        <v>0</v>
      </c>
    </row>
    <row r="205" spans="1:6" ht="24" x14ac:dyDescent="0.2">
      <c r="A205" s="53">
        <v>3423</v>
      </c>
      <c r="B205" s="232" t="s">
        <v>454</v>
      </c>
      <c r="C205" s="50" t="s">
        <v>455</v>
      </c>
      <c r="D205" s="242">
        <v>9134</v>
      </c>
      <c r="E205" s="242">
        <v>6633.33</v>
      </c>
      <c r="F205" s="52">
        <f t="shared" si="31"/>
        <v>72.62239982483031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16374.82</v>
      </c>
      <c r="E210" s="51">
        <f t="shared" si="47"/>
        <v>23121.040000000001</v>
      </c>
      <c r="F210" s="52">
        <f t="shared" si="31"/>
        <v>141.19874294801409</v>
      </c>
    </row>
    <row r="211" spans="1:6" ht="12.75" customHeight="1" x14ac:dyDescent="0.2">
      <c r="A211" s="53">
        <v>3431</v>
      </c>
      <c r="B211" s="232" t="s">
        <v>466</v>
      </c>
      <c r="C211" s="50" t="s">
        <v>467</v>
      </c>
      <c r="D211" s="242">
        <v>2244.98</v>
      </c>
      <c r="E211" s="242">
        <v>2870.98</v>
      </c>
      <c r="F211" s="52">
        <f t="shared" si="31"/>
        <v>127.88443549608459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14129.84</v>
      </c>
      <c r="E213" s="242">
        <v>20250.060000000001</v>
      </c>
      <c r="F213" s="52">
        <f t="shared" si="31"/>
        <v>143.31414934634788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1020.28</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1020.28</v>
      </c>
      <c r="E236" s="51">
        <f t="shared" si="56"/>
        <v>0</v>
      </c>
      <c r="F236" s="52">
        <f t="shared" ref="F236:F239" si="57">IF(D236&lt;&gt;0,IF(E236/D236&gt;=100,"&gt;&gt;100",E236/D236*100),"-")</f>
        <v>0</v>
      </c>
    </row>
    <row r="237" spans="1:6" ht="12.75" customHeight="1" x14ac:dyDescent="0.2">
      <c r="A237" s="53" t="s">
        <v>518</v>
      </c>
      <c r="B237" s="85" t="s">
        <v>519</v>
      </c>
      <c r="C237" s="50" t="s">
        <v>518</v>
      </c>
      <c r="D237" s="242">
        <v>1020.28</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16708</v>
      </c>
      <c r="E252" s="51">
        <f t="shared" si="63"/>
        <v>50278.97</v>
      </c>
      <c r="F252" s="52">
        <f t="shared" ref="F252:F258" si="64">IF(D252&lt;&gt;0,IF(E252/D252&gt;=100,"&gt;&gt;100",E252/D252*100),"-")</f>
        <v>300.92751975101748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16708</v>
      </c>
      <c r="E259" s="51">
        <f t="shared" si="66"/>
        <v>50278.97</v>
      </c>
      <c r="F259" s="52">
        <f t="shared" ref="F259:F262" si="67">IF(D259&lt;&gt;0,IF(E259/D259&gt;=100,"&gt;&gt;100",E259/D259*100),"-")</f>
        <v>300.92751975101748</v>
      </c>
    </row>
    <row r="260" spans="1:6" ht="12.75" customHeight="1" x14ac:dyDescent="0.2">
      <c r="A260" s="53">
        <v>3721</v>
      </c>
      <c r="B260" s="85" t="s">
        <v>560</v>
      </c>
      <c r="C260" s="50" t="s">
        <v>561</v>
      </c>
      <c r="D260" s="242">
        <v>10264.780000000001</v>
      </c>
      <c r="E260" s="242">
        <v>10588.39</v>
      </c>
      <c r="F260" s="52">
        <f t="shared" si="67"/>
        <v>103.15262480053151</v>
      </c>
    </row>
    <row r="261" spans="1:6" ht="12.75" customHeight="1" x14ac:dyDescent="0.2">
      <c r="A261" s="53">
        <v>3722</v>
      </c>
      <c r="B261" s="85" t="s">
        <v>562</v>
      </c>
      <c r="C261" s="50" t="s">
        <v>563</v>
      </c>
      <c r="D261" s="242">
        <v>6443.22</v>
      </c>
      <c r="E261" s="242">
        <v>39690.58</v>
      </c>
      <c r="F261" s="52">
        <f t="shared" si="67"/>
        <v>616.00535136158635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2910.65</v>
      </c>
      <c r="E263" s="51">
        <f t="shared" si="68"/>
        <v>3725.04</v>
      </c>
      <c r="F263" s="52">
        <f t="shared" ref="F263:F267" si="69">IF(D263&lt;&gt;0,IF(E263/D263&gt;=100,"&gt;&gt;100",E263/D263*100),"-")</f>
        <v>127.97966090048614</v>
      </c>
    </row>
    <row r="264" spans="1:6" ht="12.75" customHeight="1" x14ac:dyDescent="0.2">
      <c r="A264" s="53">
        <v>381</v>
      </c>
      <c r="B264" s="85" t="s">
        <v>568</v>
      </c>
      <c r="C264" s="50" t="s">
        <v>569</v>
      </c>
      <c r="D264" s="51">
        <f t="shared" ref="D264:E264" si="70">SUM(D265:D267)</f>
        <v>2910.65</v>
      </c>
      <c r="E264" s="51">
        <f t="shared" si="70"/>
        <v>3725.04</v>
      </c>
      <c r="F264" s="52">
        <f t="shared" si="69"/>
        <v>127.97966090048614</v>
      </c>
    </row>
    <row r="265" spans="1:6" ht="12.75" customHeight="1" x14ac:dyDescent="0.2">
      <c r="A265" s="53">
        <v>3811</v>
      </c>
      <c r="B265" s="85" t="s">
        <v>570</v>
      </c>
      <c r="C265" s="50" t="s">
        <v>571</v>
      </c>
      <c r="D265" s="242">
        <v>2910.65</v>
      </c>
      <c r="E265" s="242">
        <v>3725.04</v>
      </c>
      <c r="F265" s="52">
        <f t="shared" si="69"/>
        <v>127.97966090048614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543244.79</v>
      </c>
      <c r="E289" s="51">
        <f t="shared" si="79"/>
        <v>873269.35</v>
      </c>
      <c r="F289" s="52">
        <f t="shared" si="76"/>
        <v>160.75061667871677</v>
      </c>
    </row>
    <row r="290" spans="1:6" ht="12.75" customHeight="1" x14ac:dyDescent="0.2">
      <c r="A290" s="53" t="s">
        <v>609</v>
      </c>
      <c r="B290" s="85" t="s">
        <v>620</v>
      </c>
      <c r="C290" s="50" t="s">
        <v>621</v>
      </c>
      <c r="D290" s="51">
        <f>IF(D6&gt;=D289,D6-D289,0)</f>
        <v>409808.33999999985</v>
      </c>
      <c r="E290" s="51">
        <f>IF(E6&gt;=E289,E6-E289,0)</f>
        <v>65816.030000000028</v>
      </c>
      <c r="F290" s="52">
        <f t="shared" si="76"/>
        <v>16.060197798805181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120317.34</v>
      </c>
      <c r="E293" s="242">
        <f>93665.19+37227.3</f>
        <v>130892.49</v>
      </c>
      <c r="F293" s="52">
        <f t="shared" si="76"/>
        <v>108.78938148067436</v>
      </c>
    </row>
    <row r="294" spans="1:6" ht="12.75" customHeight="1" x14ac:dyDescent="0.2">
      <c r="A294" s="53">
        <v>96</v>
      </c>
      <c r="B294" s="85" t="s">
        <v>628</v>
      </c>
      <c r="C294" s="50" t="s">
        <v>629</v>
      </c>
      <c r="D294" s="242">
        <v>2020.53</v>
      </c>
      <c r="E294" s="242">
        <f>21492.06+2624.41</f>
        <v>24116.47</v>
      </c>
      <c r="F294" s="52">
        <f t="shared" si="76"/>
        <v>1193.5714886688147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22037.93</v>
      </c>
      <c r="E298" s="51">
        <f t="shared" si="80"/>
        <v>114894.63</v>
      </c>
      <c r="F298" s="52">
        <f t="shared" ref="F298:F418" si="81">IF(D298&lt;&gt;0,IF(E298/D298&gt;=100,"&gt;&gt;100",E298/D298*100),"-")</f>
        <v>521.34946430994194</v>
      </c>
    </row>
    <row r="299" spans="1:6" ht="12.75" customHeight="1" x14ac:dyDescent="0.2">
      <c r="A299" s="53">
        <v>71</v>
      </c>
      <c r="B299" s="85" t="s">
        <v>637</v>
      </c>
      <c r="C299" s="50" t="s">
        <v>638</v>
      </c>
      <c r="D299" s="51">
        <f t="shared" ref="D299:E299" si="82">D300+D304</f>
        <v>22037.93</v>
      </c>
      <c r="E299" s="51">
        <f t="shared" si="82"/>
        <v>114894.63</v>
      </c>
      <c r="F299" s="52">
        <f t="shared" si="81"/>
        <v>521.34946430994194</v>
      </c>
    </row>
    <row r="300" spans="1:6" ht="24" x14ac:dyDescent="0.2">
      <c r="A300" s="53">
        <v>711</v>
      </c>
      <c r="B300" s="85" t="s">
        <v>639</v>
      </c>
      <c r="C300" s="50" t="s">
        <v>640</v>
      </c>
      <c r="D300" s="51">
        <f t="shared" ref="D300:E300" si="83">SUM(D301:D303)</f>
        <v>22037.93</v>
      </c>
      <c r="E300" s="51">
        <f t="shared" si="83"/>
        <v>114894.63</v>
      </c>
      <c r="F300" s="52">
        <f t="shared" si="81"/>
        <v>521.34946430994194</v>
      </c>
    </row>
    <row r="301" spans="1:6" ht="12.75" customHeight="1" x14ac:dyDescent="0.2">
      <c r="A301" s="53">
        <v>7111</v>
      </c>
      <c r="B301" s="85" t="s">
        <v>641</v>
      </c>
      <c r="C301" s="50" t="s">
        <v>642</v>
      </c>
      <c r="D301" s="242">
        <v>22037.93</v>
      </c>
      <c r="E301" s="242">
        <v>114894.63</v>
      </c>
      <c r="F301" s="52">
        <f t="shared" si="81"/>
        <v>521.34946430994194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100978.38</v>
      </c>
      <c r="E350" s="51">
        <f t="shared" si="95"/>
        <v>131135.67999999999</v>
      </c>
      <c r="F350" s="52">
        <f t="shared" si="81"/>
        <v>129.86510577808832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100978.38</v>
      </c>
      <c r="E363" s="51">
        <f t="shared" si="99"/>
        <v>131135.67999999999</v>
      </c>
      <c r="F363" s="52">
        <f t="shared" si="81"/>
        <v>129.86510577808832</v>
      </c>
    </row>
    <row r="364" spans="1:6" ht="12.75" customHeight="1" x14ac:dyDescent="0.2">
      <c r="A364" s="53">
        <v>421</v>
      </c>
      <c r="B364" s="85" t="s">
        <v>759</v>
      </c>
      <c r="C364" s="50" t="s">
        <v>760</v>
      </c>
      <c r="D364" s="51">
        <f t="shared" ref="D364:E364" si="100">SUM(D365:D368)</f>
        <v>95615.69</v>
      </c>
      <c r="E364" s="51">
        <f t="shared" si="100"/>
        <v>118091.56</v>
      </c>
      <c r="F364" s="52">
        <f t="shared" si="81"/>
        <v>123.50646635505113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41608.33</v>
      </c>
      <c r="E367" s="242"/>
      <c r="F367" s="52">
        <f t="shared" si="81"/>
        <v>0</v>
      </c>
    </row>
    <row r="368" spans="1:6" ht="12.75" customHeight="1" x14ac:dyDescent="0.2">
      <c r="A368" s="53">
        <v>4214</v>
      </c>
      <c r="B368" s="85" t="s">
        <v>671</v>
      </c>
      <c r="C368" s="50" t="s">
        <v>764</v>
      </c>
      <c r="D368" s="242">
        <v>54007.360000000001</v>
      </c>
      <c r="E368" s="242">
        <v>118091.56</v>
      </c>
      <c r="F368" s="52">
        <f t="shared" si="81"/>
        <v>218.65827176147846</v>
      </c>
    </row>
    <row r="369" spans="1:6" ht="12.75" customHeight="1" x14ac:dyDescent="0.2">
      <c r="A369" s="53">
        <v>422</v>
      </c>
      <c r="B369" s="85" t="s">
        <v>765</v>
      </c>
      <c r="C369" s="50" t="s">
        <v>766</v>
      </c>
      <c r="D369" s="51">
        <f t="shared" ref="D369:E369" si="101">SUM(D370:D377)</f>
        <v>5362.69</v>
      </c>
      <c r="E369" s="51">
        <f t="shared" si="101"/>
        <v>8106.62</v>
      </c>
      <c r="F369" s="52">
        <f t="shared" si="81"/>
        <v>151.16704489724376</v>
      </c>
    </row>
    <row r="370" spans="1:6" ht="12.75" customHeight="1" x14ac:dyDescent="0.2">
      <c r="A370" s="53">
        <v>4221</v>
      </c>
      <c r="B370" s="85" t="s">
        <v>675</v>
      </c>
      <c r="C370" s="50" t="s">
        <v>767</v>
      </c>
      <c r="D370" s="242">
        <v>3162.5</v>
      </c>
      <c r="E370" s="242">
        <v>2117.39</v>
      </c>
      <c r="F370" s="52">
        <f t="shared" si="81"/>
        <v>66.953043478260867</v>
      </c>
    </row>
    <row r="371" spans="1:6" ht="12.75" customHeight="1" x14ac:dyDescent="0.2">
      <c r="A371" s="53">
        <v>4222</v>
      </c>
      <c r="B371" s="85" t="s">
        <v>768</v>
      </c>
      <c r="C371" s="50" t="s">
        <v>769</v>
      </c>
      <c r="D371" s="242">
        <v>1503.4</v>
      </c>
      <c r="E371" s="242"/>
      <c r="F371" s="52">
        <f t="shared" si="81"/>
        <v>0</v>
      </c>
    </row>
    <row r="372" spans="1:6" ht="12.75" customHeight="1" x14ac:dyDescent="0.2">
      <c r="A372" s="53">
        <v>4223</v>
      </c>
      <c r="B372" s="85" t="s">
        <v>679</v>
      </c>
      <c r="C372" s="50" t="s">
        <v>770</v>
      </c>
      <c r="D372" s="242">
        <v>0</v>
      </c>
      <c r="E372" s="242">
        <v>979.23</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696.79</v>
      </c>
      <c r="E376" s="242">
        <v>5010</v>
      </c>
      <c r="F376" s="52">
        <f t="shared" si="81"/>
        <v>719.01146686950165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4937.5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4937.5</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78940.450000000012</v>
      </c>
      <c r="E408" s="51">
        <f t="shared" si="111"/>
        <v>16241.049999999988</v>
      </c>
      <c r="F408" s="52">
        <f t="shared" si="81"/>
        <v>20.573799617306445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1063621.2</v>
      </c>
      <c r="E410" s="242">
        <f>712522.44+1728.71</f>
        <v>714251.14999999991</v>
      </c>
      <c r="F410" s="52">
        <f t="shared" si="81"/>
        <v>67.152774878876045</v>
      </c>
    </row>
    <row r="411" spans="1:6" ht="12.75" customHeight="1" x14ac:dyDescent="0.2">
      <c r="A411" s="53">
        <v>97</v>
      </c>
      <c r="B411" s="85" t="s">
        <v>828</v>
      </c>
      <c r="C411" s="50" t="s">
        <v>829</v>
      </c>
      <c r="D411" s="242">
        <v>940.19</v>
      </c>
      <c r="E411" s="242"/>
      <c r="F411" s="52">
        <f t="shared" si="81"/>
        <v>0</v>
      </c>
    </row>
    <row r="412" spans="1:6" ht="12.75" customHeight="1" x14ac:dyDescent="0.2">
      <c r="A412" s="53" t="s">
        <v>609</v>
      </c>
      <c r="B412" s="85" t="s">
        <v>830</v>
      </c>
      <c r="C412" s="50" t="s">
        <v>831</v>
      </c>
      <c r="D412" s="51">
        <f>D6+D298</f>
        <v>975091.05999999994</v>
      </c>
      <c r="E412" s="51">
        <f>E6+E298</f>
        <v>1053980.01</v>
      </c>
      <c r="F412" s="52">
        <f t="shared" si="81"/>
        <v>108.09041875535195</v>
      </c>
    </row>
    <row r="413" spans="1:6" ht="12.75" customHeight="1" x14ac:dyDescent="0.2">
      <c r="A413" s="53" t="s">
        <v>609</v>
      </c>
      <c r="B413" s="85" t="s">
        <v>832</v>
      </c>
      <c r="C413" s="50" t="s">
        <v>833</v>
      </c>
      <c r="D413" s="51">
        <f t="shared" ref="D413:E413" si="112">D289+D350</f>
        <v>644223.17000000004</v>
      </c>
      <c r="E413" s="51">
        <f t="shared" si="112"/>
        <v>1004405.03</v>
      </c>
      <c r="F413" s="52">
        <f t="shared" si="81"/>
        <v>155.90948552812841</v>
      </c>
    </row>
    <row r="414" spans="1:6" ht="12.75" customHeight="1" x14ac:dyDescent="0.2">
      <c r="A414" s="53" t="s">
        <v>609</v>
      </c>
      <c r="B414" s="85" t="s">
        <v>834</v>
      </c>
      <c r="C414" s="50" t="s">
        <v>835</v>
      </c>
      <c r="D414" s="51">
        <f t="shared" ref="D414:E414" si="113">IF(D412&gt;=D413,D412-D413,0)</f>
        <v>330867.8899999999</v>
      </c>
      <c r="E414" s="51">
        <f t="shared" si="113"/>
        <v>49574.979999999981</v>
      </c>
      <c r="F414" s="52">
        <f t="shared" si="81"/>
        <v>14.983315546274376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1183938.54</v>
      </c>
      <c r="E417" s="51">
        <f t="shared" si="116"/>
        <v>845143.6399999999</v>
      </c>
      <c r="F417" s="52">
        <f t="shared" si="81"/>
        <v>71.384080460798245</v>
      </c>
    </row>
    <row r="418" spans="1:6" ht="12.75" customHeight="1" x14ac:dyDescent="0.2">
      <c r="A418" s="55" t="s">
        <v>843</v>
      </c>
      <c r="B418" s="233" t="s">
        <v>844</v>
      </c>
      <c r="C418" s="56" t="s">
        <v>845</v>
      </c>
      <c r="D418" s="62">
        <f t="shared" ref="D418:E418" si="117">D294+D411</f>
        <v>2960.7200000000003</v>
      </c>
      <c r="E418" s="62">
        <f t="shared" si="117"/>
        <v>24116.47</v>
      </c>
      <c r="F418" s="57">
        <f t="shared" si="81"/>
        <v>814.54747493852847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90250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90250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90250</v>
      </c>
      <c r="E502" s="51">
        <f t="shared" si="141"/>
        <v>0</v>
      </c>
      <c r="F502" s="52">
        <f t="shared" si="119"/>
        <v>0</v>
      </c>
    </row>
    <row r="503" spans="1:6" ht="12.75" customHeight="1" x14ac:dyDescent="0.2">
      <c r="A503" s="53">
        <v>8453</v>
      </c>
      <c r="B503" s="85" t="s">
        <v>1013</v>
      </c>
      <c r="C503" s="50" t="s">
        <v>1014</v>
      </c>
      <c r="D503" s="242">
        <v>90250</v>
      </c>
      <c r="E503" s="242"/>
      <c r="F503" s="52">
        <f t="shared" si="119"/>
        <v>0</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218880.78</v>
      </c>
      <c r="E528" s="51">
        <f t="shared" si="148"/>
        <v>19956.939999999999</v>
      </c>
      <c r="F528" s="52">
        <f t="shared" si="119"/>
        <v>9.1177215285873885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218880.78</v>
      </c>
      <c r="E593" s="51">
        <f t="shared" si="167"/>
        <v>19956.939999999999</v>
      </c>
      <c r="F593" s="52">
        <f t="shared" si="119"/>
        <v>9.1177215285873885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218880.78</v>
      </c>
      <c r="E605" s="51">
        <f t="shared" si="171"/>
        <v>19956.939999999999</v>
      </c>
      <c r="F605" s="52">
        <f t="shared" si="119"/>
        <v>9.1177215285873885</v>
      </c>
    </row>
    <row r="606" spans="1:6" ht="24" x14ac:dyDescent="0.2">
      <c r="A606" s="53">
        <v>5443</v>
      </c>
      <c r="B606" s="85" t="s">
        <v>1210</v>
      </c>
      <c r="C606" s="50" t="s">
        <v>1211</v>
      </c>
      <c r="D606" s="242">
        <v>218880.78</v>
      </c>
      <c r="E606" s="242">
        <v>19956.939999999999</v>
      </c>
      <c r="F606" s="52">
        <f t="shared" si="119"/>
        <v>9.1177215285873885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128630.78</v>
      </c>
      <c r="E636" s="51">
        <f t="shared" si="179"/>
        <v>19956.939999999999</v>
      </c>
      <c r="F636" s="52">
        <f t="shared" si="119"/>
        <v>15.514902420711435</v>
      </c>
    </row>
    <row r="637" spans="1:6" ht="12.75" customHeight="1" x14ac:dyDescent="0.2">
      <c r="A637" s="53">
        <v>92213</v>
      </c>
      <c r="B637" s="85" t="s">
        <v>1272</v>
      </c>
      <c r="C637" s="50" t="s">
        <v>1273</v>
      </c>
      <c r="D637" s="242">
        <v>113043.13</v>
      </c>
      <c r="E637" s="242">
        <v>0</v>
      </c>
      <c r="F637" s="52">
        <f t="shared" si="119"/>
        <v>0</v>
      </c>
    </row>
    <row r="638" spans="1:6" ht="12.75" customHeight="1" x14ac:dyDescent="0.2">
      <c r="A638" s="53">
        <v>92223</v>
      </c>
      <c r="B638" s="85" t="s">
        <v>1274</v>
      </c>
      <c r="C638" s="50" t="s">
        <v>1275</v>
      </c>
      <c r="D638" s="242">
        <v>0</v>
      </c>
      <c r="E638" s="242">
        <v>15587.65</v>
      </c>
      <c r="F638" s="52" t="str">
        <f t="shared" si="119"/>
        <v>-</v>
      </c>
    </row>
    <row r="639" spans="1:6" ht="12.75" customHeight="1" x14ac:dyDescent="0.2">
      <c r="A639" s="53" t="s">
        <v>609</v>
      </c>
      <c r="B639" s="85" t="s">
        <v>1276</v>
      </c>
      <c r="C639" s="50" t="s">
        <v>1277</v>
      </c>
      <c r="D639" s="51">
        <f t="shared" ref="D639:E639" si="180">D412+D420</f>
        <v>1065341.06</v>
      </c>
      <c r="E639" s="51">
        <f t="shared" si="180"/>
        <v>1053980.01</v>
      </c>
      <c r="F639" s="52">
        <f t="shared" si="119"/>
        <v>98.933576257729143</v>
      </c>
    </row>
    <row r="640" spans="1:6" ht="12.75" customHeight="1" x14ac:dyDescent="0.2">
      <c r="A640" s="53" t="s">
        <v>609</v>
      </c>
      <c r="B640" s="85" t="s">
        <v>1278</v>
      </c>
      <c r="C640" s="50" t="s">
        <v>1279</v>
      </c>
      <c r="D640" s="51">
        <f t="shared" ref="D640:E640" si="181">D413+D528</f>
        <v>863103.95000000007</v>
      </c>
      <c r="E640" s="51">
        <f t="shared" si="181"/>
        <v>1024361.97</v>
      </c>
      <c r="F640" s="52">
        <f t="shared" si="119"/>
        <v>118.68349924710691</v>
      </c>
    </row>
    <row r="641" spans="1:6" ht="12.75" customHeight="1" x14ac:dyDescent="0.2">
      <c r="A641" s="53" t="s">
        <v>609</v>
      </c>
      <c r="B641" s="85" t="s">
        <v>1280</v>
      </c>
      <c r="C641" s="50" t="s">
        <v>1281</v>
      </c>
      <c r="D641" s="51">
        <f t="shared" ref="D641:E641" si="182">IF(D639&gt;=D640,D639-D640,0)</f>
        <v>202237.11</v>
      </c>
      <c r="E641" s="51">
        <f t="shared" si="182"/>
        <v>29618.040000000037</v>
      </c>
      <c r="F641" s="52">
        <f t="shared" si="119"/>
        <v>14.645205323592709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1070895.4100000001</v>
      </c>
      <c r="E644" s="51">
        <f t="shared" si="185"/>
        <v>860731.28999999992</v>
      </c>
      <c r="F644" s="52">
        <f t="shared" si="119"/>
        <v>80.374916351541728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868658.30000000016</v>
      </c>
      <c r="E646" s="51">
        <f t="shared" si="187"/>
        <v>831113.24999999988</v>
      </c>
      <c r="F646" s="52">
        <f t="shared" si="119"/>
        <v>95.677811401790521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6805.32</v>
      </c>
      <c r="E649" s="242">
        <f>132283.84+667.53</f>
        <v>132951.37</v>
      </c>
      <c r="F649" s="52">
        <f t="shared" ref="F649:F724" si="188">IF(D649&lt;&gt;0,IF(E649/D649&gt;=100,"&gt;&gt;100",E649/D649*100),"-")</f>
        <v>1953.6387708439868</v>
      </c>
    </row>
    <row r="650" spans="1:6" ht="12.75" customHeight="1" x14ac:dyDescent="0.2">
      <c r="A650" s="53" t="s">
        <v>1297</v>
      </c>
      <c r="B650" s="85" t="s">
        <v>1298</v>
      </c>
      <c r="C650" s="50" t="s">
        <v>1297</v>
      </c>
      <c r="D650" s="242">
        <v>1864007.62</v>
      </c>
      <c r="E650" s="242">
        <f>2007944.34+403911.6</f>
        <v>2411855.94</v>
      </c>
      <c r="F650" s="52">
        <f t="shared" si="188"/>
        <v>129.39088414241567</v>
      </c>
    </row>
    <row r="651" spans="1:6" ht="12.75" customHeight="1" x14ac:dyDescent="0.2">
      <c r="A651" s="53" t="s">
        <v>1299</v>
      </c>
      <c r="B651" s="85" t="s">
        <v>1300</v>
      </c>
      <c r="C651" s="50" t="s">
        <v>1299</v>
      </c>
      <c r="D651" s="242">
        <v>1737861.57</v>
      </c>
      <c r="E651" s="242">
        <f>403304.23+2116552.58</f>
        <v>2519856.81</v>
      </c>
      <c r="F651" s="52">
        <f t="shared" si="188"/>
        <v>144.99755639340134</v>
      </c>
    </row>
    <row r="652" spans="1:6" ht="24" x14ac:dyDescent="0.2">
      <c r="A652" s="53">
        <v>11</v>
      </c>
      <c r="B652" s="85" t="s">
        <v>1301</v>
      </c>
      <c r="C652" s="50" t="s">
        <v>1302</v>
      </c>
      <c r="D652" s="51">
        <f t="shared" ref="D652:E652" si="189">+D649+D650-D651</f>
        <v>132951.37000000011</v>
      </c>
      <c r="E652" s="51">
        <f t="shared" si="189"/>
        <v>24950.5</v>
      </c>
      <c r="F652" s="52">
        <f t="shared" si="188"/>
        <v>18.766636252037099</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12</v>
      </c>
      <c r="E654" s="262">
        <v>20</v>
      </c>
      <c r="F654" s="52">
        <f t="shared" si="188"/>
        <v>166.66666666666669</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11</v>
      </c>
      <c r="E656" s="262">
        <v>19</v>
      </c>
      <c r="F656" s="52">
        <f t="shared" si="188"/>
        <v>172.72727272727272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198280.8</v>
      </c>
      <c r="E661" s="242">
        <v>211682.68</v>
      </c>
      <c r="F661" s="52">
        <f t="shared" si="188"/>
        <v>106.75904071397736</v>
      </c>
    </row>
    <row r="662" spans="1:6" ht="12.75" customHeight="1" x14ac:dyDescent="0.2">
      <c r="A662" s="53">
        <v>63312</v>
      </c>
      <c r="B662" s="85" t="s">
        <v>1322</v>
      </c>
      <c r="C662" s="50" t="s">
        <v>1323</v>
      </c>
      <c r="D662" s="242">
        <v>28336.12</v>
      </c>
      <c r="E662" s="242">
        <v>12409.38</v>
      </c>
      <c r="F662" s="52">
        <f t="shared" si="188"/>
        <v>43.793504544729487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34371.870000000003</v>
      </c>
      <c r="E664" s="242">
        <v>205942.85</v>
      </c>
      <c r="F664" s="52">
        <f t="shared" si="188"/>
        <v>599.16102906242804</v>
      </c>
    </row>
    <row r="665" spans="1:6" ht="12.75" customHeight="1" x14ac:dyDescent="0.2">
      <c r="A665" s="53">
        <v>63321</v>
      </c>
      <c r="B665" s="85" t="s">
        <v>1328</v>
      </c>
      <c r="C665" s="50" t="s">
        <v>1329</v>
      </c>
      <c r="D665" s="242">
        <v>184217.67</v>
      </c>
      <c r="E665" s="242">
        <v>126100</v>
      </c>
      <c r="F665" s="52">
        <f t="shared" si="188"/>
        <v>68.451631160029322</v>
      </c>
    </row>
    <row r="666" spans="1:6" ht="12.75" customHeight="1" x14ac:dyDescent="0.2">
      <c r="A666" s="53">
        <v>63322</v>
      </c>
      <c r="B666" s="85" t="s">
        <v>1330</v>
      </c>
      <c r="C666" s="50" t="s">
        <v>1331</v>
      </c>
      <c r="D666" s="242">
        <v>236165.81</v>
      </c>
      <c r="E666" s="242">
        <v>35624.75</v>
      </c>
      <c r="F666" s="52">
        <f t="shared" si="188"/>
        <v>15.084634816529963</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13678.32</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275.27</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552.27</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10000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41776.49</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13865.28</v>
      </c>
      <c r="E718" s="242">
        <f>4459.32+12958.8</f>
        <v>17418.12</v>
      </c>
      <c r="F718" s="52">
        <f t="shared" si="188"/>
        <v>125.62400470816311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762.83</v>
      </c>
      <c r="E720" s="242">
        <v>1116.28</v>
      </c>
      <c r="F720" s="52">
        <f t="shared" si="188"/>
        <v>146.33404559338251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8974.9</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10685.61</v>
      </c>
      <c r="E725" s="242">
        <v>16501.43</v>
      </c>
      <c r="F725" s="52">
        <f t="shared" ref="F725:F979" si="190">IF(D725&lt;&gt;0,IF(E725/D725&gt;=100,"&gt;&gt;100",E725/D725*100),"-")</f>
        <v>154.42665416387084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2011.3</v>
      </c>
      <c r="E739" s="242"/>
      <c r="F739" s="52">
        <f t="shared" si="190"/>
        <v>0</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9134</v>
      </c>
      <c r="E742" s="242">
        <v>6633.33</v>
      </c>
      <c r="F742" s="52">
        <f t="shared" si="190"/>
        <v>72.62239982483031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3038.12</v>
      </c>
      <c r="E816" s="242">
        <v>1920</v>
      </c>
      <c r="F816" s="52">
        <f t="shared" si="190"/>
        <v>63.196977077929773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1061.76</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2413.61</v>
      </c>
      <c r="E821" s="242">
        <v>1750</v>
      </c>
      <c r="F821" s="52">
        <f t="shared" si="190"/>
        <v>72.505500060075974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4813.05</v>
      </c>
      <c r="E823" s="242">
        <v>5856.63</v>
      </c>
      <c r="F823" s="52">
        <f t="shared" si="190"/>
        <v>121.68230124349424</v>
      </c>
    </row>
    <row r="824" spans="1:6" ht="12.75" customHeight="1" x14ac:dyDescent="0.2">
      <c r="A824" s="53">
        <v>37221</v>
      </c>
      <c r="B824" s="85" t="s">
        <v>1628</v>
      </c>
      <c r="C824" s="50" t="s">
        <v>1629</v>
      </c>
      <c r="D824" s="242">
        <v>6385.72</v>
      </c>
      <c r="E824" s="242">
        <v>38534.07</v>
      </c>
      <c r="F824" s="52">
        <f t="shared" si="190"/>
        <v>603.44127208834709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57.5</v>
      </c>
      <c r="E828" s="242">
        <v>1156.51</v>
      </c>
      <c r="F828" s="52">
        <f t="shared" si="190"/>
        <v>2011.3217391304347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218880.78</v>
      </c>
      <c r="E954" s="242">
        <v>19956.939999999999</v>
      </c>
      <c r="F954" s="52">
        <f t="shared" si="190"/>
        <v>9.1177215285873885</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2"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6477170.2300000004</v>
      </c>
      <c r="E6" s="229">
        <f t="shared" si="0"/>
        <v>6163239.5500000007</v>
      </c>
      <c r="F6" s="230">
        <f t="shared" ref="F6:F260" si="1">IF(D6&gt;0,IF(E6/D6&gt;=100,"&gt;&gt;100",E6/D6*100),"-")</f>
        <v>95.153274209994024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5689827.9900000002</v>
      </c>
      <c r="E7" s="104">
        <f t="shared" si="2"/>
        <v>5405714.0500000007</v>
      </c>
      <c r="F7" s="93">
        <f t="shared" si="1"/>
        <v>95.006633935167528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354367.94</v>
      </c>
      <c r="E8" s="104">
        <f>E9+E10-E11</f>
        <v>354367.94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354367.94</v>
      </c>
      <c r="E9" s="247">
        <v>354367.94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5225593.92</v>
      </c>
      <c r="E12" s="104">
        <f t="shared" si="3"/>
        <v>4941479.9800000004</v>
      </c>
      <c r="F12" s="93">
        <f t="shared" si="1"/>
        <v>94.563030645902174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5114348.91</v>
      </c>
      <c r="E13" s="104">
        <f t="shared" si="4"/>
        <v>4847515.8000000007</v>
      </c>
      <c r="F13" s="93">
        <f t="shared" si="1"/>
        <v>94.78265729038813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12878.35</v>
      </c>
      <c r="E14" s="247">
        <v>12878.35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3184500.48</v>
      </c>
      <c r="E15" s="247">
        <v>3205437.98</v>
      </c>
      <c r="F15" s="93">
        <f t="shared" si="1"/>
        <v>100.65748145216169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1750065.14</v>
      </c>
      <c r="E16" s="247">
        <v>1750065.14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3486294.52</v>
      </c>
      <c r="E17" s="247">
        <v>3583448.58</v>
      </c>
      <c r="F17" s="93">
        <f t="shared" si="1"/>
        <v>102.78674275631768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3319389.58</v>
      </c>
      <c r="E18" s="247">
        <v>3704314.25</v>
      </c>
      <c r="F18" s="93">
        <f t="shared" si="1"/>
        <v>111.59624866931107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93040.499999999971</v>
      </c>
      <c r="E19" s="104">
        <f t="shared" si="5"/>
        <v>71060.209999999905</v>
      </c>
      <c r="F19" s="93">
        <f t="shared" si="1"/>
        <v>76.375567629150666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133417.32999999999</v>
      </c>
      <c r="E20" s="247">
        <f>129317.54+5688.79</f>
        <v>135006.32999999999</v>
      </c>
      <c r="F20" s="93">
        <f t="shared" si="1"/>
        <v>101.19099969996401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33270.74</v>
      </c>
      <c r="E21" s="247">
        <f>32222.23+1048.51</f>
        <v>33270.74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47738.28</v>
      </c>
      <c r="E22" s="247">
        <f>44025.37+3712.91</f>
        <v>47738.28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82513.100000000006</v>
      </c>
      <c r="E25" s="247">
        <v>82513.100000000006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45310.26</v>
      </c>
      <c r="E26" s="247">
        <f>50602.7+696.79</f>
        <v>51299.49</v>
      </c>
      <c r="F26" s="93">
        <f t="shared" si="1"/>
        <v>113.21826447254992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249209.21</v>
      </c>
      <c r="E28" s="247">
        <f>268057.53+10710.2</f>
        <v>278767.73000000004</v>
      </c>
      <c r="F28" s="93">
        <f t="shared" si="1"/>
        <v>111.8609260067074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21924.69</v>
      </c>
      <c r="E30" s="247">
        <v>21924.69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21924.69</v>
      </c>
      <c r="E34" s="247">
        <v>21924.69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16537.91</v>
      </c>
      <c r="E41" s="104">
        <f t="shared" si="8"/>
        <v>16537.91</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16537.91</v>
      </c>
      <c r="E42" s="247">
        <v>16537.91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1666.6000000000004</v>
      </c>
      <c r="E45" s="104">
        <f t="shared" si="9"/>
        <v>6366.0599999999995</v>
      </c>
      <c r="F45" s="93">
        <f t="shared" si="1"/>
        <v>381.97887915516611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952.15</v>
      </c>
      <c r="E47" s="247">
        <v>952.15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3318.07</v>
      </c>
      <c r="E48" s="247">
        <v>8255.57</v>
      </c>
      <c r="F48" s="93">
        <f t="shared" si="1"/>
        <v>248.80638443432477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2603.62</v>
      </c>
      <c r="E50" s="247">
        <v>2841.66</v>
      </c>
      <c r="F50" s="93">
        <f t="shared" si="1"/>
        <v>109.14265522618507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5920.41</v>
      </c>
      <c r="E54" s="247">
        <f>3155.5+2764.91</f>
        <v>5920.41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5920.41</v>
      </c>
      <c r="E55" s="247">
        <f>3155.5+2764.91</f>
        <v>5920.41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109866.13</v>
      </c>
      <c r="E56" s="104">
        <f t="shared" si="11"/>
        <v>109866.13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105897.72</v>
      </c>
      <c r="E57" s="247">
        <v>105897.72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3968.41</v>
      </c>
      <c r="E61" s="247">
        <v>3968.41</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787342.24</v>
      </c>
      <c r="E68" s="104">
        <f t="shared" si="13"/>
        <v>757525.49999999988</v>
      </c>
      <c r="F68" s="93">
        <f t="shared" si="1"/>
        <v>96.212988649002227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132951.37</v>
      </c>
      <c r="E69" s="104">
        <f t="shared" si="14"/>
        <v>24950.500000000004</v>
      </c>
      <c r="F69" s="93">
        <f t="shared" si="1"/>
        <v>18.76663625203712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130822.28</v>
      </c>
      <c r="E70" s="104">
        <f t="shared" si="15"/>
        <v>21213.190000000002</v>
      </c>
      <c r="F70" s="93">
        <f t="shared" si="1"/>
        <v>16.215273117086788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130822.28</v>
      </c>
      <c r="E72" s="247">
        <f>20020.63+1192.56</f>
        <v>21213.190000000002</v>
      </c>
      <c r="F72" s="93">
        <f t="shared" si="1"/>
        <v>16.215273117086788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2129.09</v>
      </c>
      <c r="E76" s="247">
        <f>3654.97+82.34</f>
        <v>3737.31</v>
      </c>
      <c r="F76" s="93">
        <f t="shared" si="1"/>
        <v>175.53555744472987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2267.4899999999998</v>
      </c>
      <c r="E78" s="104">
        <f>E79+SUM(E82:E84)-E85+E86</f>
        <v>12045.59</v>
      </c>
      <c r="F78" s="93">
        <f t="shared" si="1"/>
        <v>531.23012670397668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650</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30</v>
      </c>
      <c r="E83" s="247">
        <v>60</v>
      </c>
      <c r="F83" s="93">
        <f t="shared" si="1"/>
        <v>200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389.41</v>
      </c>
      <c r="E84" s="247">
        <f>219.19+170.24</f>
        <v>389.43</v>
      </c>
      <c r="F84" s="93">
        <f t="shared" si="1"/>
        <v>100.00513597493644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1198.08</v>
      </c>
      <c r="E86" s="247">
        <f>11335.86+260.3</f>
        <v>11596.16</v>
      </c>
      <c r="F86" s="93">
        <f t="shared" si="1"/>
        <v>967.89529914529919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650939.01</v>
      </c>
      <c r="E134" s="104">
        <f t="shared" si="23"/>
        <v>650939.01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650939.01</v>
      </c>
      <c r="E135" s="104">
        <f t="shared" si="24"/>
        <v>650939.01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650939.01</v>
      </c>
      <c r="E139" s="247">
        <v>650939.01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1184.3699999999953</v>
      </c>
      <c r="E146" s="104">
        <f t="shared" si="26"/>
        <v>18463.320000000007</v>
      </c>
      <c r="F146" s="93">
        <f t="shared" si="1"/>
        <v>1558.9148661313677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969.53</v>
      </c>
      <c r="E147" s="247">
        <v>10160.35</v>
      </c>
      <c r="F147" s="93">
        <f t="shared" si="1"/>
        <v>1047.9665404886905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5615.61</v>
      </c>
      <c r="E149" s="104">
        <f t="shared" si="27"/>
        <v>5615.61</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5615.61</v>
      </c>
      <c r="E152" s="247">
        <v>5615.61</v>
      </c>
      <c r="F152" s="93">
        <f t="shared" si="1"/>
        <v>100</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12911.99</v>
      </c>
      <c r="E158" s="247">
        <v>13018.67</v>
      </c>
      <c r="F158" s="93">
        <f t="shared" si="1"/>
        <v>100.82620881831539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40125.89</v>
      </c>
      <c r="E159" s="247">
        <f>36941.69+3128.75</f>
        <v>40070.44</v>
      </c>
      <c r="F159" s="93">
        <f t="shared" si="1"/>
        <v>99.861809918733272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58438.65</v>
      </c>
      <c r="E163" s="247">
        <f>49527.52+874.23</f>
        <v>50401.75</v>
      </c>
      <c r="F163" s="93">
        <f t="shared" si="1"/>
        <v>86.247286684411776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51127.08</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75867.570000000007</v>
      </c>
      <c r="E165" s="247">
        <v>82676.3</v>
      </c>
      <c r="F165" s="93">
        <f t="shared" si="1"/>
        <v>108.9744933177641</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75867.570000000007</v>
      </c>
      <c r="E169" s="247">
        <v>31549.22</v>
      </c>
      <c r="F169" s="93">
        <f t="shared" si="1"/>
        <v>41.5845927317825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6477170.2300000004</v>
      </c>
      <c r="E175" s="104">
        <f t="shared" si="30"/>
        <v>6163239.5499999998</v>
      </c>
      <c r="F175" s="93">
        <f t="shared" si="1"/>
        <v>95.153274209994009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1649602.35</v>
      </c>
      <c r="E176" s="104">
        <f t="shared" si="31"/>
        <v>1488461.59</v>
      </c>
      <c r="F176" s="93">
        <f t="shared" si="1"/>
        <v>90.231539134264693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725945.01</v>
      </c>
      <c r="E177" s="104">
        <f t="shared" si="32"/>
        <v>825497.92</v>
      </c>
      <c r="F177" s="93">
        <f t="shared" si="1"/>
        <v>113.71356075579332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28965.19</v>
      </c>
      <c r="E178" s="247">
        <f>10930.23+34982.23</f>
        <v>45912.460000000006</v>
      </c>
      <c r="F178" s="93">
        <f t="shared" si="1"/>
        <v>158.50909315630247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380788.62</v>
      </c>
      <c r="E179" s="247">
        <f>392440.8+14871.96</f>
        <v>407312.76</v>
      </c>
      <c r="F179" s="93">
        <f t="shared" si="1"/>
        <v>106.96558106174496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146534.66999999998</v>
      </c>
      <c r="E180" s="104">
        <f t="shared" si="33"/>
        <v>174287.35999999999</v>
      </c>
      <c r="F180" s="93">
        <f t="shared" si="1"/>
        <v>118.9393336061698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83422.31</v>
      </c>
      <c r="E182" s="247">
        <v>90055.64</v>
      </c>
      <c r="F182" s="93">
        <f t="shared" si="1"/>
        <v>107.95150601799446</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63112.36</v>
      </c>
      <c r="E183" s="247">
        <f>84108.24+123.48</f>
        <v>84231.72</v>
      </c>
      <c r="F183" s="93">
        <f t="shared" si="1"/>
        <v>133.46311245530987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61956.41</v>
      </c>
      <c r="E186" s="247">
        <v>98759.18</v>
      </c>
      <c r="F186" s="93">
        <f t="shared" si="1"/>
        <v>159.40106923561257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19472.05</v>
      </c>
      <c r="E187" s="247">
        <v>19472.05</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88228.07</v>
      </c>
      <c r="E188" s="247">
        <f>79567.07+187.04</f>
        <v>79754.11</v>
      </c>
      <c r="F188" s="93">
        <f t="shared" si="1"/>
        <v>90.395392305419335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430800.74</v>
      </c>
      <c r="E189" s="247">
        <v>190064.01</v>
      </c>
      <c r="F189" s="93">
        <f t="shared" si="1"/>
        <v>44.118775190590434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492856.6</v>
      </c>
      <c r="E206" s="104">
        <f t="shared" si="37"/>
        <v>472899.66</v>
      </c>
      <c r="F206" s="93">
        <f t="shared" si="1"/>
        <v>95.95076133707046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492856.6</v>
      </c>
      <c r="E207" s="104">
        <f t="shared" si="38"/>
        <v>472899.66</v>
      </c>
      <c r="F207" s="93">
        <f t="shared" si="1"/>
        <v>95.95076133707046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396448.43</v>
      </c>
      <c r="E208" s="247"/>
      <c r="F208" s="93">
        <f t="shared" si="1"/>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376491.49</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90250</v>
      </c>
      <c r="E215" s="247">
        <v>90250</v>
      </c>
      <c r="F215" s="93">
        <f t="shared" si="1"/>
        <v>100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6158.17</v>
      </c>
      <c r="E217" s="247">
        <v>6158.17</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4827567.8800000008</v>
      </c>
      <c r="E237" s="104">
        <f t="shared" si="41"/>
        <v>4674777.96</v>
      </c>
      <c r="F237" s="93">
        <f t="shared" si="1"/>
        <v>96.835053927817555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5694002.080000001</v>
      </c>
      <c r="E238" s="104">
        <f t="shared" si="42"/>
        <v>5429845.0800000001</v>
      </c>
      <c r="F238" s="93">
        <f t="shared" si="1"/>
        <v>95.360784975336699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5758797.1800000006</v>
      </c>
      <c r="E239" s="104">
        <f t="shared" si="43"/>
        <v>5474683.2400000002</v>
      </c>
      <c r="F239" s="93">
        <f t="shared" si="1"/>
        <v>95.066436078236734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5543246.1100000003</v>
      </c>
      <c r="E240" s="247">
        <f>5256840.34+2291.83</f>
        <v>5259132.17</v>
      </c>
      <c r="F240" s="93">
        <f t="shared" si="1"/>
        <v>94.874592714051431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215551.07</v>
      </c>
      <c r="E241" s="247">
        <v>215551.07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64795.1</v>
      </c>
      <c r="E242" s="104">
        <f t="shared" si="44"/>
        <v>44838.16</v>
      </c>
      <c r="F242" s="93">
        <f t="shared" si="1"/>
        <v>69.199924068332336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17623.86</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47171.24</v>
      </c>
      <c r="E244" s="247">
        <v>44838.16</v>
      </c>
      <c r="F244" s="93">
        <f t="shared" si="1"/>
        <v>95.054020203836075</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-868658.3</v>
      </c>
      <c r="E245" s="104">
        <f t="shared" si="45"/>
        <v>-831113.24999999988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868658.3</v>
      </c>
      <c r="E250" s="104">
        <f t="shared" si="47"/>
        <v>831113.24999999988</v>
      </c>
      <c r="F250" s="93">
        <f t="shared" si="1"/>
        <v>95.677811401790535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130892.49</v>
      </c>
      <c r="E251" s="247">
        <f>188511.75+48289.46</f>
        <v>236801.21</v>
      </c>
      <c r="F251" s="93">
        <f t="shared" si="1"/>
        <v>180.91275519321238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722178.16</v>
      </c>
      <c r="E252" s="247">
        <f>556510.35+2257.1</f>
        <v>558767.44999999995</v>
      </c>
      <c r="F252" s="93">
        <f t="shared" si="1"/>
        <v>77.372521207232296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15587.65</v>
      </c>
      <c r="E253" s="247">
        <v>35544.589999999997</v>
      </c>
      <c r="F253" s="93">
        <f t="shared" si="1"/>
        <v>228.03046001161172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1283.9100000000001</v>
      </c>
      <c r="E255" s="247">
        <f>21492.06+2486.78</f>
        <v>23978.84</v>
      </c>
      <c r="F255" s="93">
        <f t="shared" si="1"/>
        <v>1867.6418128996581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940.19</v>
      </c>
      <c r="E256" s="247">
        <v>52067.29</v>
      </c>
      <c r="F256" s="93">
        <f t="shared" si="1"/>
        <v>5537.9540305682895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335091.63</v>
      </c>
      <c r="E259" s="104">
        <f t="shared" si="49"/>
        <v>335091.63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335091.63</v>
      </c>
      <c r="E260" s="248">
        <v>335091.63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59623.02</v>
      </c>
      <c r="E264" s="247">
        <f>65736.32+3128.75</f>
        <v>68865.070000000007</v>
      </c>
      <c r="F264" s="93">
        <f t="shared" si="50"/>
        <v>115.50080824486919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75867.570000000007</v>
      </c>
      <c r="E266" s="247">
        <v>82676.3</v>
      </c>
      <c r="F266" s="93">
        <f t="shared" si="50"/>
        <v>108.9744933177641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114.02</v>
      </c>
      <c r="E268" s="247">
        <f>713.41+57.26</f>
        <v>770.67</v>
      </c>
      <c r="F268" s="93">
        <f t="shared" si="50"/>
        <v>675.9077354850026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f>4655.06+50.6</f>
        <v>4705.6600000000008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1084.06</v>
      </c>
      <c r="E271" s="247">
        <f>5967.39+152.44</f>
        <v>6119.83</v>
      </c>
      <c r="F271" s="93">
        <f t="shared" si="50"/>
        <v>564.52871612272384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684494.32</v>
      </c>
      <c r="E287" s="247">
        <f>744677.83+8282.17</f>
        <v>752960</v>
      </c>
      <c r="F287" s="93">
        <f t="shared" si="50"/>
        <v>110.0023737231304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41450.69</v>
      </c>
      <c r="E288" s="247">
        <f>30655.38+41882.54</f>
        <v>72537.919999999998</v>
      </c>
      <c r="F288" s="93">
        <f t="shared" si="50"/>
        <v>174.99810015225319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430800.74</v>
      </c>
      <c r="E289" s="247">
        <v>190064.01</v>
      </c>
      <c r="F289" s="93">
        <f t="shared" si="50"/>
        <v>44.118775190590434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492856.6</v>
      </c>
      <c r="E293" s="247">
        <v>472899.66</v>
      </c>
      <c r="F293" s="93">
        <f t="shared" si="50"/>
        <v>95.95076133707046</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6048.75</v>
      </c>
      <c r="E295" s="247">
        <v>6280.7</v>
      </c>
      <c r="F295" s="93">
        <f t="shared" si="50"/>
        <v>103.83467658607151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80726</v>
      </c>
      <c r="E297" s="247">
        <v>71958.17</v>
      </c>
      <c r="F297" s="93">
        <f t="shared" si="50"/>
        <v>89.138778088843736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1320.6</v>
      </c>
      <c r="E298" s="247">
        <v>1328.2</v>
      </c>
      <c r="F298" s="93">
        <f t="shared" si="50"/>
        <v>100.57549598667272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 workbookViewId="0">
      <selection activeCell="E5" sqref="E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198879.78</v>
      </c>
      <c r="E5" s="79">
        <f t="shared" si="0"/>
        <v>241949.91</v>
      </c>
      <c r="F5" s="80">
        <f t="shared" ref="F5:F141" si="1">IF(D5&gt;0,IF(E5/D5&gt;=100,"&gt;&gt;100",E5/D5*100),"-")</f>
        <v>121.65636446299368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81049.09</v>
      </c>
      <c r="E6" s="81">
        <f t="shared" si="2"/>
        <v>107439.79000000001</v>
      </c>
      <c r="F6" s="63">
        <f t="shared" si="1"/>
        <v>132.56137730849292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58914.16</v>
      </c>
      <c r="E7" s="249">
        <v>80933.88</v>
      </c>
      <c r="F7" s="63">
        <f t="shared" si="1"/>
        <v>137.37593814458188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22134.93</v>
      </c>
      <c r="E8" s="249">
        <v>26505.91</v>
      </c>
      <c r="F8" s="63">
        <f t="shared" si="1"/>
        <v>119.7469790959357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117830.69</v>
      </c>
      <c r="E13" s="81">
        <f t="shared" si="4"/>
        <v>134510.12</v>
      </c>
      <c r="F13" s="63">
        <f t="shared" si="1"/>
        <v>114.15542079911438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72202.179999999993</v>
      </c>
      <c r="E14" s="249">
        <v>78564.86</v>
      </c>
      <c r="F14" s="63">
        <f t="shared" si="1"/>
        <v>108.81231009922416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45628.51</v>
      </c>
      <c r="E16" s="249">
        <v>55945.26</v>
      </c>
      <c r="F16" s="63">
        <f t="shared" si="1"/>
        <v>122.61031534889042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531.25</v>
      </c>
      <c r="E22" s="81">
        <f t="shared" si="5"/>
        <v>531.25</v>
      </c>
      <c r="F22" s="63">
        <f t="shared" si="1"/>
        <v>100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531.25</v>
      </c>
      <c r="E24" s="249">
        <v>531.25</v>
      </c>
      <c r="F24" s="63">
        <f t="shared" si="1"/>
        <v>100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750.72</v>
      </c>
      <c r="E28" s="81">
        <f t="shared" si="6"/>
        <v>1120</v>
      </c>
      <c r="F28" s="63">
        <f t="shared" si="1"/>
        <v>149.19011082693947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750.72</v>
      </c>
      <c r="E34" s="249">
        <v>1120</v>
      </c>
      <c r="F34" s="63">
        <f t="shared" si="1"/>
        <v>149.19011082693947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34320.379999999997</v>
      </c>
      <c r="E35" s="81">
        <f t="shared" si="7"/>
        <v>107269.81</v>
      </c>
      <c r="F35" s="63">
        <f t="shared" si="1"/>
        <v>312.55426076284704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34257.379999999997</v>
      </c>
      <c r="E54" s="81">
        <f t="shared" si="12"/>
        <v>18750</v>
      </c>
      <c r="F54" s="63">
        <f t="shared" si="1"/>
        <v>54.732732041971687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34257.379999999997</v>
      </c>
      <c r="E55" s="249">
        <v>18750</v>
      </c>
      <c r="F55" s="63">
        <f t="shared" si="1"/>
        <v>54.732732041971687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2280.84</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63</v>
      </c>
      <c r="E61" s="81">
        <f t="shared" si="13"/>
        <v>86238.97</v>
      </c>
      <c r="F61" s="63" t="str">
        <f t="shared" si="1"/>
        <v>&gt;&gt;100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86175.97</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63</v>
      </c>
      <c r="E65" s="249">
        <v>63</v>
      </c>
      <c r="F65" s="63">
        <f t="shared" si="1"/>
        <v>100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29083.85</v>
      </c>
      <c r="E75" s="81">
        <f t="shared" si="15"/>
        <v>24628.07</v>
      </c>
      <c r="F75" s="63">
        <f t="shared" si="1"/>
        <v>84.679538644299157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29083.85</v>
      </c>
      <c r="E81" s="249">
        <v>24628.07</v>
      </c>
      <c r="F81" s="63">
        <f t="shared" si="1"/>
        <v>84.679538644299157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103041.17</v>
      </c>
      <c r="E82" s="81">
        <f t="shared" si="16"/>
        <v>66872.820000000007</v>
      </c>
      <c r="F82" s="63">
        <f t="shared" si="1"/>
        <v>64.899127212938296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1000.02</v>
      </c>
      <c r="E83" s="249">
        <v>4000.08</v>
      </c>
      <c r="F83" s="63">
        <f t="shared" si="1"/>
        <v>400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54820.83</v>
      </c>
      <c r="E84" s="249">
        <v>18150</v>
      </c>
      <c r="F84" s="63">
        <f t="shared" si="1"/>
        <v>33.107853346985081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246.83</v>
      </c>
      <c r="E85" s="249">
        <v>311.95</v>
      </c>
      <c r="F85" s="63">
        <f t="shared" si="1"/>
        <v>126.38253048656969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46973.49</v>
      </c>
      <c r="E86" s="249">
        <v>44410.79</v>
      </c>
      <c r="F86" s="63">
        <f t="shared" si="1"/>
        <v>94.544369600811024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76267.47</v>
      </c>
      <c r="E107" s="81">
        <f t="shared" si="21"/>
        <v>89234.69</v>
      </c>
      <c r="F107" s="63">
        <f t="shared" si="1"/>
        <v>117.00229468736802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70648.98</v>
      </c>
      <c r="E108" s="249">
        <v>60958.92</v>
      </c>
      <c r="F108" s="63">
        <f t="shared" si="1"/>
        <v>86.284218116100192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4720.33</v>
      </c>
      <c r="E109" s="249">
        <v>7909.77</v>
      </c>
      <c r="F109" s="63">
        <f t="shared" si="1"/>
        <v>167.56815731103546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898.16</v>
      </c>
      <c r="E111" s="249">
        <v>1060</v>
      </c>
      <c r="F111" s="63">
        <f t="shared" si="1"/>
        <v>118.01906119176984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19306</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189453.59999999998</v>
      </c>
      <c r="E114" s="81">
        <f t="shared" si="22"/>
        <v>429437.9</v>
      </c>
      <c r="F114" s="63">
        <f t="shared" si="1"/>
        <v>226.6718077671789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189453.59999999998</v>
      </c>
      <c r="E115" s="81">
        <f t="shared" si="23"/>
        <v>428376.14</v>
      </c>
      <c r="F115" s="63">
        <f t="shared" si="1"/>
        <v>226.11137502797521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183620.27</v>
      </c>
      <c r="E116" s="249">
        <v>422069.51</v>
      </c>
      <c r="F116" s="63">
        <f t="shared" si="1"/>
        <v>229.85997678796573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5833.33</v>
      </c>
      <c r="E117" s="249">
        <v>6306.63</v>
      </c>
      <c r="F117" s="63">
        <f t="shared" si="1"/>
        <v>108.11371892212509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1061.76</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1061.76</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11894.95</v>
      </c>
      <c r="E129" s="81">
        <f t="shared" si="26"/>
        <v>43360.58</v>
      </c>
      <c r="F129" s="63">
        <f t="shared" si="1"/>
        <v>364.52931706312341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2413.61</v>
      </c>
      <c r="E135" s="249">
        <v>1750</v>
      </c>
      <c r="F135" s="63">
        <f t="shared" si="1"/>
        <v>72.505500060075974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57.5</v>
      </c>
      <c r="E137" s="249"/>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3038.12</v>
      </c>
      <c r="E138" s="249">
        <v>3076.51</v>
      </c>
      <c r="F138" s="63">
        <f t="shared" si="1"/>
        <v>101.26361039063632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6385.72</v>
      </c>
      <c r="E140" s="249">
        <v>38534.07</v>
      </c>
      <c r="F140" s="63">
        <f t="shared" si="1"/>
        <v>603.44127208834709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644223.16999999993</v>
      </c>
      <c r="E141" s="106">
        <f t="shared" si="28"/>
        <v>1004405.03</v>
      </c>
      <c r="F141" s="82">
        <f t="shared" si="1"/>
        <v>155.90948552812841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5" workbookViewId="0">
      <selection activeCell="D41" sqref="D4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1649602.35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1002394.2400000001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869258.56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101820.19+321385.59</f>
        <v>423205.78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273884.56+75579.34</f>
        <v>349463.9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f>28949.62+804.75</f>
        <v>29754.37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45456.92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556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20700.91+120.68</f>
        <v>20821.59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f>132607.29+528.39</f>
        <v>133135.68000000002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1163535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769705.65000000014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98514.06+307744.45</f>
        <v>406258.51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245705.65+77234.11</f>
        <v>322939.76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f>1273.69+727.99</f>
        <v>2001.68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8654.15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556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29229.19+66.36</f>
        <v>29295.55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f>373344.02+528.39</f>
        <v>373872.41000000003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19956.939999999999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19956.939999999999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1488461.5900000003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1415923.6700000002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752960.00000000012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690.67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53</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637.66999999999996</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380365.37000000005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37822.13+2176.89</f>
        <v>39999.019999999997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f>22816.6+1650.39</f>
        <v>24466.989999999998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f>13336.64+369.61</f>
        <v>13706.25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f>298394.59+3798.52</f>
        <v>302193.11000000004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173930.07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5226.4399999999996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12300.42</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10587.25</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f>145769.24+46.72</f>
        <v>145815.96</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98747.73000000001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21208.71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20121.349999999999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663.62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56754.05</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19472.05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19472.05</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79754.11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98.41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f>389.81+1.19</f>
        <v>391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f>1884.34+53.13</f>
        <v>1937.47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f>77194.51+132.72</f>
        <v>77327.23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190064.01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21620.63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1430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5875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161138.38</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472899.66</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472899.66</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72537.919999999998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f>30655.38+41882.54</f>
        <v>72537.919999999998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29935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3251</v>
      </c>
      <c r="D246" s="123"/>
      <c r="E246" s="71">
        <f t="shared" si="19"/>
        <v>0</v>
      </c>
      <c r="F246" s="71">
        <f t="shared" si="20"/>
        <v>1</v>
      </c>
      <c r="G246" s="71"/>
      <c r="H246" s="71"/>
      <c r="I246" s="71"/>
      <c r="J246" s="71"/>
      <c r="K246" s="71"/>
      <c r="L246" s="71">
        <f>IF(AND('PR-RAS'!D503&gt;0,'PR-RAS'!D897=0),1,0)</f>
        <v>1</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Grabić</cp:lastModifiedBy>
  <cp:lastPrinted>2025-02-27T07:01:28Z</cp:lastPrinted>
  <dcterms:created xsi:type="dcterms:W3CDTF">2022-04-01T05:14:30Z</dcterms:created>
  <dcterms:modified xsi:type="dcterms:W3CDTF">2025-02-27T07:03:13Z</dcterms:modified>
</cp:coreProperties>
</file>